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RA\Downloads\"/>
    </mc:Choice>
  </mc:AlternateContent>
  <xr:revisionPtr revIDLastSave="0" documentId="8_{A9E9ADE9-2BA2-4B0E-9E74-44831B81A557}" xr6:coauthVersionLast="47" xr6:coauthVersionMax="47" xr10:uidLastSave="{00000000-0000-0000-0000-000000000000}"/>
  <bookViews>
    <workbookView xWindow="-110" yWindow="-110" windowWidth="19420" windowHeight="10420" tabRatio="908" xr2:uid="{00000000-000D-0000-FFFF-FFFF00000000}"/>
  </bookViews>
  <sheets>
    <sheet name="Oversigt" sheetId="4" r:id="rId1"/>
    <sheet name="1.Match mellem behov og ydelser" sheetId="6" r:id="rId2"/>
    <sheet name="2. Administrationstid" sheetId="7" r:id="rId3"/>
    <sheet name="3. Implementering" sheetId="2" r:id="rId4"/>
    <sheet name="4. Business case" sheetId="3" r:id="rId5"/>
    <sheet name="5. Business case-visualisering" sheetId="10" r:id="rId6"/>
    <sheet name="6. Timepriser" sheetId="9" r:id="rId7"/>
  </sheets>
  <definedNames>
    <definedName name="akk_g">'5. Business case-visualisering'!$B$15:$F$15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10" l="1"/>
  <c r="H31" i="10"/>
  <c r="B31" i="10"/>
  <c r="B14" i="10"/>
  <c r="D2" i="3"/>
  <c r="C14" i="10" s="1"/>
  <c r="E2" i="3" l="1"/>
  <c r="O31" i="10"/>
  <c r="I31" i="10"/>
  <c r="C31" i="10"/>
  <c r="N23" i="2"/>
  <c r="D41" i="3"/>
  <c r="E41" i="3"/>
  <c r="F41" i="3"/>
  <c r="G41" i="3"/>
  <c r="H25" i="3"/>
  <c r="F2" i="3" l="1"/>
  <c r="D14" i="10"/>
  <c r="D31" i="10"/>
  <c r="J31" i="10"/>
  <c r="P31" i="10"/>
  <c r="G2" i="3" l="1"/>
  <c r="E31" i="10"/>
  <c r="E14" i="10"/>
  <c r="K31" i="10"/>
  <c r="Q31" i="10"/>
  <c r="F31" i="10" l="1"/>
  <c r="F14" i="10"/>
  <c r="L31" i="10"/>
  <c r="R31" i="10"/>
  <c r="D16" i="3"/>
  <c r="D33" i="3" s="1"/>
  <c r="E16" i="3"/>
  <c r="E33" i="3" s="1"/>
  <c r="F16" i="3"/>
  <c r="F33" i="3" s="1"/>
  <c r="G16" i="3"/>
  <c r="G33" i="3" s="1"/>
  <c r="H16" i="3"/>
  <c r="H33" i="3" s="1"/>
  <c r="I16" i="3"/>
  <c r="I33" i="3" s="1"/>
  <c r="C16" i="3"/>
  <c r="C33" i="3" s="1"/>
  <c r="N16" i="6"/>
  <c r="N34" i="6"/>
  <c r="N28" i="6"/>
  <c r="N22" i="6"/>
  <c r="N10" i="6"/>
  <c r="N4" i="6"/>
  <c r="H39" i="3"/>
  <c r="H41" i="3"/>
  <c r="G29" i="3"/>
  <c r="F29" i="3"/>
  <c r="E29" i="3"/>
  <c r="D29" i="3"/>
  <c r="D23" i="3" l="1"/>
  <c r="E23" i="3"/>
  <c r="F23" i="3"/>
  <c r="G23" i="3"/>
  <c r="C23" i="3"/>
  <c r="N12" i="2"/>
  <c r="N16" i="2"/>
  <c r="G4" i="9"/>
  <c r="G5" i="9"/>
  <c r="G6" i="9"/>
  <c r="N35" i="6"/>
  <c r="N33" i="6" s="1"/>
  <c r="N29" i="6"/>
  <c r="N23" i="6"/>
  <c r="G19" i="3" l="1"/>
  <c r="H19" i="3" s="1"/>
  <c r="F19" i="3"/>
  <c r="E19" i="3"/>
  <c r="D19" i="3"/>
  <c r="C19" i="3"/>
  <c r="G18" i="3"/>
  <c r="H18" i="3" s="1"/>
  <c r="F18" i="3"/>
  <c r="E18" i="3"/>
  <c r="D18" i="3"/>
  <c r="C18" i="3"/>
  <c r="N24" i="2"/>
  <c r="N21" i="2" s="1"/>
  <c r="C29" i="3" s="1"/>
  <c r="C28" i="3" s="1"/>
  <c r="L14" i="7"/>
  <c r="L6" i="7"/>
  <c r="L41" i="7"/>
  <c r="N5" i="2"/>
  <c r="N4" i="2"/>
  <c r="N11" i="2"/>
  <c r="N9" i="2" s="1"/>
  <c r="C22" i="3"/>
  <c r="L29" i="7"/>
  <c r="G22" i="3"/>
  <c r="E22" i="3"/>
  <c r="L21" i="7"/>
  <c r="D22" i="3"/>
  <c r="L37" i="7"/>
  <c r="F22" i="3"/>
  <c r="L40" i="7"/>
  <c r="C41" i="3" l="1"/>
  <c r="I28" i="3"/>
  <c r="N3" i="2"/>
  <c r="I22" i="3"/>
  <c r="I29" i="3"/>
  <c r="L36" i="7"/>
  <c r="L33" i="7" s="1"/>
  <c r="D26" i="3"/>
  <c r="E26" i="3"/>
  <c r="F26" i="3"/>
  <c r="G26" i="3"/>
  <c r="C26" i="3"/>
  <c r="L28" i="7"/>
  <c r="L20" i="7"/>
  <c r="L13" i="7"/>
  <c r="L5" i="7"/>
  <c r="B8" i="3"/>
  <c r="B7" i="3"/>
  <c r="B6" i="3"/>
  <c r="B5" i="3"/>
  <c r="B4" i="3"/>
  <c r="G25" i="3" l="1"/>
  <c r="F25" i="3"/>
  <c r="E25" i="3"/>
  <c r="C25" i="3"/>
  <c r="D25" i="3"/>
  <c r="I41" i="3"/>
  <c r="E17" i="3"/>
  <c r="F17" i="3"/>
  <c r="C17" i="3"/>
  <c r="D17" i="3"/>
  <c r="G17" i="3"/>
  <c r="I26" i="3"/>
  <c r="C21" i="3"/>
  <c r="L18" i="7"/>
  <c r="L25" i="7"/>
  <c r="L10" i="7"/>
  <c r="L3" i="7"/>
  <c r="N17" i="6"/>
  <c r="N11" i="6"/>
  <c r="N5" i="6"/>
  <c r="C12" i="3" l="1"/>
  <c r="D12" i="3" s="1"/>
  <c r="C31" i="3"/>
  <c r="N32" i="10" s="1"/>
  <c r="I25" i="3"/>
  <c r="C39" i="3"/>
  <c r="I17" i="3"/>
  <c r="C11" i="3"/>
  <c r="D11" i="3" s="1"/>
  <c r="D21" i="3"/>
  <c r="N15" i="6"/>
  <c r="C6" i="3" s="1"/>
  <c r="D6" i="3" s="1"/>
  <c r="E6" i="3" s="1"/>
  <c r="F6" i="3" s="1"/>
  <c r="G6" i="3" s="1"/>
  <c r="N9" i="6"/>
  <c r="C5" i="3" s="1"/>
  <c r="D5" i="3" s="1"/>
  <c r="E5" i="3" s="1"/>
  <c r="F5" i="3" s="1"/>
  <c r="G5" i="3" s="1"/>
  <c r="N27" i="6"/>
  <c r="C8" i="3" s="1"/>
  <c r="D8" i="3" s="1"/>
  <c r="E8" i="3" s="1"/>
  <c r="F8" i="3" s="1"/>
  <c r="G8" i="3" s="1"/>
  <c r="N21" i="6"/>
  <c r="C7" i="3" s="1"/>
  <c r="D7" i="3" s="1"/>
  <c r="E7" i="3" s="1"/>
  <c r="F7" i="3" s="1"/>
  <c r="G7" i="3" s="1"/>
  <c r="N3" i="6"/>
  <c r="C4" i="3" s="1"/>
  <c r="D4" i="3" s="1"/>
  <c r="E4" i="3" l="1"/>
  <c r="F4" i="3" s="1"/>
  <c r="G4" i="3" s="1"/>
  <c r="G3" i="3" s="1"/>
  <c r="D3" i="3"/>
  <c r="D39" i="3"/>
  <c r="D31" i="3"/>
  <c r="E21" i="3"/>
  <c r="E39" i="3" l="1"/>
  <c r="E31" i="3"/>
  <c r="I23" i="3"/>
  <c r="F21" i="3"/>
  <c r="F39" i="3" l="1"/>
  <c r="F31" i="3"/>
  <c r="G21" i="3"/>
  <c r="H21" i="3"/>
  <c r="G39" i="3" l="1"/>
  <c r="I39" i="3" s="1"/>
  <c r="G31" i="3"/>
  <c r="I31" i="3" s="1"/>
  <c r="I21" i="3"/>
  <c r="I19" i="3" l="1"/>
  <c r="C3" i="3"/>
  <c r="H17" i="3" l="1"/>
  <c r="H31" i="3" s="1"/>
  <c r="I18" i="3" l="1"/>
  <c r="E11" i="3"/>
  <c r="E12" i="3"/>
  <c r="F12" i="3" s="1"/>
  <c r="G12" i="3" s="1"/>
  <c r="H12" i="3" s="1"/>
  <c r="C10" i="3"/>
  <c r="H8" i="3"/>
  <c r="H6" i="3"/>
  <c r="H38" i="3" l="1"/>
  <c r="E40" i="3"/>
  <c r="I6" i="3"/>
  <c r="I12" i="3"/>
  <c r="I8" i="3"/>
  <c r="E10" i="3"/>
  <c r="E36" i="3" s="1"/>
  <c r="F11" i="3"/>
  <c r="D10" i="3"/>
  <c r="D36" i="3" s="1"/>
  <c r="C36" i="3"/>
  <c r="D40" i="3"/>
  <c r="C40" i="3"/>
  <c r="P32" i="10"/>
  <c r="Q32" i="10"/>
  <c r="O32" i="10" l="1"/>
  <c r="C38" i="3"/>
  <c r="C37" i="3" s="1"/>
  <c r="F40" i="3"/>
  <c r="H5" i="3"/>
  <c r="R32" i="10"/>
  <c r="F38" i="3"/>
  <c r="D38" i="3"/>
  <c r="D37" i="3" s="1"/>
  <c r="G11" i="3"/>
  <c r="F10" i="3"/>
  <c r="F37" i="3" l="1"/>
  <c r="I5" i="3"/>
  <c r="G40" i="3"/>
  <c r="I40" i="3" s="1"/>
  <c r="C14" i="3"/>
  <c r="F36" i="3"/>
  <c r="E3" i="3"/>
  <c r="C35" i="3"/>
  <c r="C34" i="3" s="1"/>
  <c r="C42" i="3" s="1"/>
  <c r="H7" i="3"/>
  <c r="I7" i="3"/>
  <c r="G38" i="3"/>
  <c r="E38" i="3"/>
  <c r="E37" i="3" s="1"/>
  <c r="G10" i="3"/>
  <c r="G14" i="3" s="1"/>
  <c r="H11" i="3"/>
  <c r="B32" i="10" l="1"/>
  <c r="B15" i="10"/>
  <c r="I10" i="3"/>
  <c r="H32" i="10"/>
  <c r="G37" i="3"/>
  <c r="H37" i="3"/>
  <c r="D35" i="3"/>
  <c r="D34" i="3" s="1"/>
  <c r="D42" i="3" s="1"/>
  <c r="D14" i="3"/>
  <c r="I32" i="10" s="1"/>
  <c r="F3" i="3"/>
  <c r="I3" i="3" s="1"/>
  <c r="I38" i="3"/>
  <c r="H10" i="3"/>
  <c r="I11" i="3"/>
  <c r="G36" i="3"/>
  <c r="I36" i="3" s="1"/>
  <c r="C15" i="10" l="1"/>
  <c r="C32" i="10"/>
  <c r="I37" i="3"/>
  <c r="E14" i="3"/>
  <c r="J32" i="10" s="1"/>
  <c r="E35" i="3"/>
  <c r="F14" i="3"/>
  <c r="K32" i="10" s="1"/>
  <c r="H36" i="3"/>
  <c r="I14" i="3" l="1"/>
  <c r="I4" i="3"/>
  <c r="F35" i="3"/>
  <c r="F34" i="3" s="1"/>
  <c r="F42" i="3" s="1"/>
  <c r="E32" i="10" s="1"/>
  <c r="H4" i="3"/>
  <c r="H3" i="3" s="1"/>
  <c r="H14" i="3" s="1"/>
  <c r="E34" i="3"/>
  <c r="E42" i="3" s="1"/>
  <c r="D32" i="10" s="1"/>
  <c r="E15" i="10" l="1"/>
  <c r="D15" i="10"/>
  <c r="H35" i="3"/>
  <c r="H34" i="3" s="1"/>
  <c r="H42" i="3" s="1"/>
  <c r="G35" i="3"/>
  <c r="L32" i="10" l="1"/>
  <c r="G34" i="3"/>
  <c r="G42" i="3" s="1"/>
  <c r="F32" i="10" s="1"/>
  <c r="I35" i="3"/>
  <c r="I42" i="3" l="1"/>
  <c r="F15" i="10"/>
  <c r="I34" i="3"/>
</calcChain>
</file>

<file path=xl/sharedStrings.xml><?xml version="1.0" encoding="utf-8"?>
<sst xmlns="http://schemas.openxmlformats.org/spreadsheetml/2006/main" count="185" uniqueCount="126">
  <si>
    <t>1. Match mellem behov og ydelser</t>
  </si>
  <si>
    <t>Denne fane bruges til at indtaste antagelser, som danner grundlag for at estimere de besparelser, der er forbundet med at højne kvalitet og styring af de leverede ydelser.</t>
  </si>
  <si>
    <t>2. Administrationstid</t>
  </si>
  <si>
    <t xml:space="preserve">Denne fane bruges til at indtaste antagelser om de ændringer, der er i administrationstid som en konsekvens af at implementere FFB. </t>
  </si>
  <si>
    <t>3. Implementering</t>
  </si>
  <si>
    <t xml:space="preserve">Denne fane bruges til at indtaste antagelser om de omkostninger, der er forbundet med at implementere FFB. </t>
  </si>
  <si>
    <t>4. Business case</t>
  </si>
  <si>
    <t>Denne fane viser et overblik den business case, jeres kommune har ved implementeringen af FFB. Der kan ikke indtastes noget i fanen, da den udelukkende bruges til at vise resultaterne af de parametre, som er indtastet på fanerne "Kvalitet i ydelser", "Administrationstid" og "Implementering".</t>
  </si>
  <si>
    <t>5. Business case-visualisering</t>
  </si>
  <si>
    <t>Denne fane har nogle visualiseringer af business casen på foregående fane.</t>
  </si>
  <si>
    <t>6. Timepriser</t>
  </si>
  <si>
    <t>Denne fane bruges til at bestemme, hvilke timepriser der anvendes i business casen.</t>
  </si>
  <si>
    <t>Gennemsnitlig døgntakst</t>
  </si>
  <si>
    <t>Potentiale 1:</t>
  </si>
  <si>
    <t>Beskrivelse af potentialegruppe</t>
  </si>
  <si>
    <t>Samlet årligt potentiale (1)</t>
  </si>
  <si>
    <t>Antal nuværende CPR-numre</t>
  </si>
  <si>
    <t>Nuværende døgntakst</t>
  </si>
  <si>
    <t>CPR-numre der rykkes</t>
  </si>
  <si>
    <t>Andel der kan rykkes til en mindre indgribende ydelse</t>
  </si>
  <si>
    <t>Ny døgntakst</t>
  </si>
  <si>
    <t>Årligt potentiale pr. CPR-nummer</t>
  </si>
  <si>
    <t>Potentiale 2:</t>
  </si>
  <si>
    <t>Samlet årligt potentiale (2)</t>
  </si>
  <si>
    <t>Potentiale 3:</t>
  </si>
  <si>
    <t>Samlet årligt potentiale (3)</t>
  </si>
  <si>
    <t>Timetakst potentiale</t>
  </si>
  <si>
    <t>Potentiale 4:</t>
  </si>
  <si>
    <t>Samlet årligt potentiale (4)</t>
  </si>
  <si>
    <t>Antal CPR-numre</t>
  </si>
  <si>
    <t>Timetakst</t>
  </si>
  <si>
    <t>Ændring i ugentlige visiterede timer pr. CPR</t>
  </si>
  <si>
    <t>Potentiale 5:</t>
  </si>
  <si>
    <t>Samlet årligt potentiale (5)</t>
  </si>
  <si>
    <t>Potentiale 6:</t>
  </si>
  <si>
    <t>Samlet årligt potentiale (6)</t>
  </si>
  <si>
    <t>1. Administration af nyåbnede sager hos myndighed</t>
  </si>
  <si>
    <t>Samlet årlige effekt (1)</t>
  </si>
  <si>
    <t>Antal nyåbnede sager (CPR-numre) pr. år</t>
  </si>
  <si>
    <t>Ændring i tidsforbrug pr. år</t>
  </si>
  <si>
    <t>Mertidsforbrug (timer) pr. sag som en konsekvens af FFB</t>
  </si>
  <si>
    <t>Timepris</t>
  </si>
  <si>
    <t>2. Administration af opfølgninger hos myndighed</t>
  </si>
  <si>
    <t>Samlet årlige effekt (2)</t>
  </si>
  <si>
    <t>Opfølgninger</t>
  </si>
  <si>
    <t>Før FFB</t>
  </si>
  <si>
    <t>Efter FFB</t>
  </si>
  <si>
    <t>Antal opfølgninger pr. år</t>
  </si>
  <si>
    <t>Ændring i tidsforbrug pr. år (timer)</t>
  </si>
  <si>
    <t>Gennemsnitligt tidsforbrug pr. opfølgning (timer)</t>
  </si>
  <si>
    <t>3. Administration af nyåbnede sager hos udfører i egne tilbud</t>
  </si>
  <si>
    <t>Samlet årlige effekt (3)</t>
  </si>
  <si>
    <t>4. Administration af opfølgninger hos udfører i egne tilbud</t>
  </si>
  <si>
    <t>Samlet årlige effekt (4)</t>
  </si>
  <si>
    <t>Gennemsnitligt tidsforbrug pr. opfølgning</t>
  </si>
  <si>
    <t>5. Adminstrativt tidsforbrug på dokumentation hos udfører i egne tilbud</t>
  </si>
  <si>
    <t>Samlet årlige effekt (5)</t>
  </si>
  <si>
    <t>Dagtilbud og støtte i eget hjem</t>
  </si>
  <si>
    <t>Antal aktive CPR-numre i egne tilbud</t>
  </si>
  <si>
    <t>Månedligt mertidsforbrug (timer) som en konsekvens af FFB</t>
  </si>
  <si>
    <t>Botilbud</t>
  </si>
  <si>
    <t>1. Projetledelsesressourcer</t>
  </si>
  <si>
    <t>År 1</t>
  </si>
  <si>
    <t>År 2</t>
  </si>
  <si>
    <t>År 3</t>
  </si>
  <si>
    <t>År 4</t>
  </si>
  <si>
    <t>År 5</t>
  </si>
  <si>
    <t>Samlede omkostinger (1)</t>
  </si>
  <si>
    <t>Projektlederallokering (timer/uge)</t>
  </si>
  <si>
    <t>Projeklederomkostninger</t>
  </si>
  <si>
    <t>Ambasadørallokering (timer/uge)</t>
  </si>
  <si>
    <t>Ambasadøromkostninger</t>
  </si>
  <si>
    <t>2. Opkvalificering</t>
  </si>
  <si>
    <t>Samlede omkostninger (2)</t>
  </si>
  <si>
    <t>Medarbejdere der skal opkvalificeres (antal medarbejdere)</t>
  </si>
  <si>
    <t>Gennemsnitlige opkvalificeringstimer (timer/medarbejder)</t>
  </si>
  <si>
    <t>Total tabt arbejdstid (kr.)</t>
  </si>
  <si>
    <t>Omkostninger til undervisning (kr./medarbejder)</t>
  </si>
  <si>
    <t>Totale undervisningsomkostninger</t>
  </si>
  <si>
    <t>3. It-fagsystem</t>
  </si>
  <si>
    <t>Samlede omkostninger (3)</t>
  </si>
  <si>
    <t>Omkostninger til it-system som tilskrives FFB (kr.)</t>
  </si>
  <si>
    <t>4. Sagskonvertering</t>
  </si>
  <si>
    <t>Samlede omkostninger (4)</t>
  </si>
  <si>
    <t>Antal sager der skal omlægges til FFB</t>
  </si>
  <si>
    <t>Total antal timer</t>
  </si>
  <si>
    <t>Tid afsat pr. sag (timer):</t>
  </si>
  <si>
    <t>5. Implementeringshastighed</t>
  </si>
  <si>
    <t>Realisering af gevinster ved match mellem behov og ydelser</t>
  </si>
  <si>
    <t>Potentiale</t>
  </si>
  <si>
    <t>år n</t>
  </si>
  <si>
    <t>Samlede 5 år</t>
  </si>
  <si>
    <t>Kvalitet i ydelser</t>
  </si>
  <si>
    <t>Administrationstid</t>
  </si>
  <si>
    <t>Myndighed</t>
  </si>
  <si>
    <t>Udfører</t>
  </si>
  <si>
    <t>Totalt potentiale</t>
  </si>
  <si>
    <t>Implementeringsomkostninger</t>
  </si>
  <si>
    <t>Projektledelsesomkostninger</t>
  </si>
  <si>
    <t>Projektlederomkostninger</t>
  </si>
  <si>
    <t>Ambassadøromkostninger</t>
  </si>
  <si>
    <t>Opkvalificering</t>
  </si>
  <si>
    <t>Tabt arbejdstid</t>
  </si>
  <si>
    <t>Omkostninger til undervisning</t>
  </si>
  <si>
    <t>It-fagsystem</t>
  </si>
  <si>
    <t>Omkostninger til it som tilskrives FFB</t>
  </si>
  <si>
    <t>Sagskonvertering</t>
  </si>
  <si>
    <t>Sagskonverteringsomkostninger</t>
  </si>
  <si>
    <t>Totale omkostninger</t>
  </si>
  <si>
    <t>Samlet business case</t>
  </si>
  <si>
    <t>Match mellem behov og ydelser</t>
  </si>
  <si>
    <t>Projektomkostninger</t>
  </si>
  <si>
    <t>Projektledelsesressourcer</t>
  </si>
  <si>
    <t>Resultat</t>
  </si>
  <si>
    <t>1. Akkumuleret nettopotentiale for business casen (tusind kr.)</t>
  </si>
  <si>
    <t>2. Årligt nettopotentiale for business casen (tusind kr.)</t>
  </si>
  <si>
    <t>3. Årligt bruttopotentiale (tusind kr.)</t>
  </si>
  <si>
    <t>4. Årlige omkostninger (tusind kr.)</t>
  </si>
  <si>
    <t>Funktion</t>
  </si>
  <si>
    <t>Bruttoløn socialrådgiver</t>
  </si>
  <si>
    <t>Effektive arbejdstimer pr. år</t>
  </si>
  <si>
    <t>Overhead</t>
  </si>
  <si>
    <t>Effektiv timepris</t>
  </si>
  <si>
    <t>Projektleder</t>
  </si>
  <si>
    <t>Socialrådgiver</t>
  </si>
  <si>
    <t>Socialpædagog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</si>
</sst>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/>
    <xf numFmtId="0" fontId="0" fillId="0" borderId="0" xfId="0" applyAlignment="1">
      <alignment horizontal="left" vertical="top" wrapText="1"/>
    </xf>
    <xf numFmtId="0" fontId="0" fillId="4" borderId="0" xfId="0" applyFill="1"/>
    <xf numFmtId="165" fontId="0" fillId="4" borderId="0" xfId="2" applyNumberFormat="1" applyFont="1" applyFill="1" applyBorder="1"/>
    <xf numFmtId="165" fontId="0" fillId="4" borderId="0" xfId="2" applyNumberFormat="1" applyFont="1" applyFill="1"/>
    <xf numFmtId="0" fontId="4" fillId="5" borderId="0" xfId="0" applyFont="1" applyFill="1"/>
    <xf numFmtId="0" fontId="7" fillId="4" borderId="0" xfId="0" applyFont="1" applyFill="1"/>
    <xf numFmtId="0" fontId="0" fillId="4" borderId="0" xfId="0" applyFill="1" applyAlignment="1">
      <alignment horizontal="left" indent="1"/>
    </xf>
    <xf numFmtId="0" fontId="3" fillId="4" borderId="6" xfId="0" applyFont="1" applyFill="1" applyBorder="1" applyAlignment="1">
      <alignment horizontal="left"/>
    </xf>
    <xf numFmtId="165" fontId="3" fillId="4" borderId="7" xfId="0" applyNumberFormat="1" applyFont="1" applyFill="1" applyBorder="1"/>
    <xf numFmtId="165" fontId="3" fillId="4" borderId="8" xfId="0" applyNumberFormat="1" applyFont="1" applyFill="1" applyBorder="1"/>
    <xf numFmtId="165" fontId="7" fillId="4" borderId="0" xfId="2" applyNumberFormat="1" applyFont="1" applyFill="1"/>
    <xf numFmtId="165" fontId="6" fillId="6" borderId="0" xfId="0" applyNumberFormat="1" applyFont="1" applyFill="1"/>
    <xf numFmtId="0" fontId="2" fillId="4" borderId="0" xfId="0" applyFont="1" applyFill="1" applyAlignment="1">
      <alignment horizontal="left"/>
    </xf>
    <xf numFmtId="0" fontId="0" fillId="4" borderId="10" xfId="0" applyFill="1" applyBorder="1"/>
    <xf numFmtId="165" fontId="6" fillId="6" borderId="10" xfId="0" applyNumberFormat="1" applyFont="1" applyFill="1" applyBorder="1"/>
    <xf numFmtId="165" fontId="0" fillId="0" borderId="0" xfId="2" applyNumberFormat="1" applyFont="1"/>
    <xf numFmtId="0" fontId="6" fillId="0" borderId="0" xfId="0" applyFont="1"/>
    <xf numFmtId="165" fontId="0" fillId="0" borderId="0" xfId="0" applyNumberFormat="1"/>
    <xf numFmtId="0" fontId="7" fillId="4" borderId="0" xfId="0" applyFont="1" applyFill="1" applyAlignment="1">
      <alignment horizontal="left"/>
    </xf>
    <xf numFmtId="165" fontId="3" fillId="4" borderId="7" xfId="2" applyNumberFormat="1" applyFont="1" applyFill="1" applyBorder="1"/>
    <xf numFmtId="165" fontId="3" fillId="4" borderId="8" xfId="2" applyNumberFormat="1" applyFont="1" applyFill="1" applyBorder="1"/>
    <xf numFmtId="0" fontId="5" fillId="5" borderId="10" xfId="0" applyFont="1" applyFill="1" applyBorder="1" applyAlignment="1">
      <alignment horizontal="right"/>
    </xf>
    <xf numFmtId="165" fontId="0" fillId="4" borderId="10" xfId="2" applyNumberFormat="1" applyFont="1" applyFill="1" applyBorder="1"/>
    <xf numFmtId="0" fontId="0" fillId="4" borderId="0" xfId="0" quotePrefix="1" applyFill="1" applyAlignment="1">
      <alignment horizontal="left"/>
    </xf>
    <xf numFmtId="165" fontId="0" fillId="4" borderId="0" xfId="0" applyNumberFormat="1" applyFill="1"/>
    <xf numFmtId="165" fontId="0" fillId="4" borderId="10" xfId="0" applyNumberFormat="1" applyFill="1" applyBorder="1"/>
    <xf numFmtId="0" fontId="0" fillId="4" borderId="0" xfId="0" applyFill="1" applyAlignment="1">
      <alignment horizontal="left"/>
    </xf>
    <xf numFmtId="165" fontId="0" fillId="0" borderId="9" xfId="2" applyNumberFormat="1" applyFont="1" applyFill="1" applyBorder="1" applyAlignment="1">
      <alignment horizontal="right"/>
    </xf>
    <xf numFmtId="165" fontId="0" fillId="0" borderId="4" xfId="2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165" fontId="2" fillId="4" borderId="0" xfId="2" applyNumberFormat="1" applyFont="1" applyFill="1" applyBorder="1"/>
    <xf numFmtId="165" fontId="2" fillId="4" borderId="10" xfId="2" applyNumberFormat="1" applyFont="1" applyFill="1" applyBorder="1"/>
    <xf numFmtId="0" fontId="9" fillId="2" borderId="0" xfId="0" applyFont="1" applyFill="1"/>
    <xf numFmtId="0" fontId="2" fillId="2" borderId="5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0" fillId="9" borderId="0" xfId="0" applyFill="1"/>
    <xf numFmtId="0" fontId="3" fillId="2" borderId="1" xfId="0" applyFont="1" applyFill="1" applyBorder="1"/>
    <xf numFmtId="0" fontId="0" fillId="0" borderId="1" xfId="0" applyBorder="1"/>
    <xf numFmtId="0" fontId="10" fillId="2" borderId="1" xfId="0" applyFont="1" applyFill="1" applyBorder="1"/>
    <xf numFmtId="0" fontId="0" fillId="2" borderId="1" xfId="0" applyFill="1" applyBorder="1"/>
    <xf numFmtId="0" fontId="3" fillId="9" borderId="1" xfId="0" applyFont="1" applyFill="1" applyBorder="1"/>
    <xf numFmtId="165" fontId="3" fillId="9" borderId="1" xfId="2" applyNumberFormat="1" applyFont="1" applyFill="1" applyBorder="1"/>
    <xf numFmtId="0" fontId="0" fillId="2" borderId="3" xfId="0" applyFill="1" applyBorder="1"/>
    <xf numFmtId="165" fontId="0" fillId="0" borderId="3" xfId="2" applyNumberFormat="1" applyFont="1" applyFill="1" applyBorder="1"/>
    <xf numFmtId="165" fontId="0" fillId="9" borderId="0" xfId="0" applyNumberFormat="1" applyFill="1"/>
    <xf numFmtId="9" fontId="0" fillId="0" borderId="3" xfId="1" applyFont="1" applyFill="1" applyBorder="1"/>
    <xf numFmtId="0" fontId="0" fillId="8" borderId="0" xfId="0" applyFill="1"/>
    <xf numFmtId="0" fontId="10" fillId="8" borderId="0" xfId="0" applyFont="1" applyFill="1" applyAlignment="1">
      <alignment horizontal="right"/>
    </xf>
    <xf numFmtId="0" fontId="3" fillId="8" borderId="1" xfId="0" applyFont="1" applyFill="1" applyBorder="1"/>
    <xf numFmtId="0" fontId="10" fillId="8" borderId="1" xfId="0" applyFont="1" applyFill="1" applyBorder="1"/>
    <xf numFmtId="0" fontId="0" fillId="8" borderId="1" xfId="0" applyFill="1" applyBorder="1"/>
    <xf numFmtId="0" fontId="0" fillId="8" borderId="3" xfId="0" applyFill="1" applyBorder="1"/>
    <xf numFmtId="0" fontId="2" fillId="2" borderId="0" xfId="0" applyFont="1" applyFill="1"/>
    <xf numFmtId="0" fontId="11" fillId="2" borderId="0" xfId="0" applyFont="1" applyFill="1" applyAlignment="1">
      <alignment horizontal="right"/>
    </xf>
    <xf numFmtId="0" fontId="12" fillId="9" borderId="0" xfId="0" applyFont="1" applyFill="1"/>
    <xf numFmtId="0" fontId="0" fillId="2" borderId="4" xfId="0" applyFill="1" applyBorder="1"/>
    <xf numFmtId="165" fontId="0" fillId="9" borderId="0" xfId="2" applyNumberFormat="1" applyFont="1" applyFill="1"/>
    <xf numFmtId="0" fontId="11" fillId="0" borderId="0" xfId="0" applyFont="1" applyAlignment="1">
      <alignment horizontal="right"/>
    </xf>
    <xf numFmtId="165" fontId="0" fillId="0" borderId="0" xfId="2" applyNumberFormat="1" applyFont="1" applyFill="1"/>
    <xf numFmtId="0" fontId="2" fillId="2" borderId="1" xfId="0" applyFont="1" applyFill="1" applyBorder="1"/>
    <xf numFmtId="165" fontId="0" fillId="0" borderId="4" xfId="2" applyNumberFormat="1" applyFon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/>
    <xf numFmtId="0" fontId="0" fillId="2" borderId="9" xfId="0" applyFill="1" applyBorder="1"/>
    <xf numFmtId="0" fontId="0" fillId="2" borderId="5" xfId="0" applyFill="1" applyBorder="1" applyAlignment="1">
      <alignment horizontal="right"/>
    </xf>
    <xf numFmtId="0" fontId="0" fillId="2" borderId="5" xfId="0" applyFill="1" applyBorder="1" applyAlignment="1">
      <alignment horizontal="center" vertical="center"/>
    </xf>
    <xf numFmtId="165" fontId="0" fillId="9" borderId="0" xfId="2" applyNumberFormat="1" applyFont="1" applyFill="1" applyBorder="1"/>
    <xf numFmtId="0" fontId="13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165" fontId="0" fillId="0" borderId="3" xfId="2" applyNumberFormat="1" applyFont="1" applyFill="1" applyBorder="1" applyAlignment="1">
      <alignment horizontal="right"/>
    </xf>
    <xf numFmtId="0" fontId="12" fillId="2" borderId="0" xfId="0" applyFont="1" applyFill="1"/>
    <xf numFmtId="0" fontId="3" fillId="2" borderId="0" xfId="0" applyFont="1" applyFill="1"/>
    <xf numFmtId="0" fontId="12" fillId="0" borderId="0" xfId="0" applyFont="1"/>
    <xf numFmtId="0" fontId="14" fillId="2" borderId="0" xfId="0" applyFont="1" applyFill="1" applyAlignment="1">
      <alignment horizontal="right"/>
    </xf>
    <xf numFmtId="0" fontId="12" fillId="8" borderId="0" xfId="0" applyFont="1" applyFill="1"/>
    <xf numFmtId="0" fontId="3" fillId="8" borderId="0" xfId="0" applyFont="1" applyFill="1"/>
    <xf numFmtId="0" fontId="2" fillId="8" borderId="0" xfId="0" applyFont="1" applyFill="1"/>
    <xf numFmtId="0" fontId="0" fillId="8" borderId="4" xfId="0" applyFill="1" applyBorder="1"/>
    <xf numFmtId="0" fontId="11" fillId="8" borderId="0" xfId="0" applyFont="1" applyFill="1" applyAlignment="1">
      <alignment horizontal="right"/>
    </xf>
    <xf numFmtId="0" fontId="14" fillId="8" borderId="0" xfId="0" applyFont="1" applyFill="1" applyAlignment="1">
      <alignment horizontal="right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right"/>
    </xf>
    <xf numFmtId="0" fontId="0" fillId="8" borderId="0" xfId="0" applyFill="1" applyAlignment="1">
      <alignment horizontal="right"/>
    </xf>
    <xf numFmtId="0" fontId="8" fillId="8" borderId="0" xfId="0" applyFont="1" applyFill="1"/>
    <xf numFmtId="0" fontId="0" fillId="0" borderId="0" xfId="0" applyAlignment="1">
      <alignment horizontal="right"/>
    </xf>
    <xf numFmtId="165" fontId="0" fillId="2" borderId="0" xfId="2" applyNumberFormat="1" applyFont="1" applyFill="1" applyBorder="1" applyAlignment="1">
      <alignment horizontal="right"/>
    </xf>
    <xf numFmtId="0" fontId="3" fillId="2" borderId="5" xfId="0" applyFont="1" applyFill="1" applyBorder="1"/>
    <xf numFmtId="165" fontId="0" fillId="2" borderId="0" xfId="2" applyNumberFormat="1" applyFont="1" applyFill="1"/>
    <xf numFmtId="165" fontId="2" fillId="2" borderId="1" xfId="2" applyNumberFormat="1" applyFont="1" applyFill="1" applyBorder="1"/>
    <xf numFmtId="0" fontId="2" fillId="2" borderId="1" xfId="0" applyFont="1" applyFill="1" applyBorder="1" applyAlignment="1">
      <alignment horizontal="center"/>
    </xf>
    <xf numFmtId="0" fontId="0" fillId="2" borderId="2" xfId="0" applyFill="1" applyBorder="1"/>
    <xf numFmtId="165" fontId="0" fillId="0" borderId="2" xfId="2" applyNumberFormat="1" applyFont="1" applyFill="1" applyBorder="1"/>
    <xf numFmtId="1" fontId="0" fillId="2" borderId="2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65" fontId="0" fillId="4" borderId="2" xfId="2" applyNumberFormat="1" applyFont="1" applyFill="1" applyBorder="1"/>
    <xf numFmtId="9" fontId="0" fillId="4" borderId="2" xfId="0" applyNumberFormat="1" applyFill="1" applyBorder="1" applyAlignment="1">
      <alignment horizontal="center"/>
    </xf>
    <xf numFmtId="165" fontId="0" fillId="4" borderId="4" xfId="2" applyNumberFormat="1" applyFont="1" applyFill="1" applyBorder="1"/>
    <xf numFmtId="9" fontId="0" fillId="4" borderId="4" xfId="0" applyNumberFormat="1" applyFill="1" applyBorder="1" applyAlignment="1">
      <alignment horizontal="center"/>
    </xf>
    <xf numFmtId="9" fontId="0" fillId="0" borderId="4" xfId="1" applyFont="1" applyFill="1" applyBorder="1" applyAlignment="1">
      <alignment horizontal="right"/>
    </xf>
    <xf numFmtId="165" fontId="0" fillId="0" borderId="0" xfId="2" applyNumberFormat="1" applyFont="1" applyFill="1" applyBorder="1"/>
    <xf numFmtId="0" fontId="3" fillId="0" borderId="0" xfId="0" applyFont="1"/>
    <xf numFmtId="165" fontId="3" fillId="0" borderId="0" xfId="2" applyNumberFormat="1" applyFont="1" applyFill="1" applyBorder="1"/>
    <xf numFmtId="0" fontId="15" fillId="0" borderId="0" xfId="0" applyFont="1"/>
    <xf numFmtId="165" fontId="2" fillId="0" borderId="0" xfId="2" applyNumberFormat="1" applyFont="1" applyAlignment="1">
      <alignment horizontal="center"/>
    </xf>
    <xf numFmtId="165" fontId="2" fillId="0" borderId="0" xfId="2" applyNumberFormat="1" applyFont="1" applyAlignment="1"/>
    <xf numFmtId="165" fontId="0" fillId="0" borderId="0" xfId="2" applyNumberFormat="1" applyFont="1" applyAlignment="1">
      <alignment horizontal="right"/>
    </xf>
    <xf numFmtId="165" fontId="4" fillId="5" borderId="0" xfId="2" applyNumberFormat="1" applyFont="1" applyFill="1"/>
    <xf numFmtId="165" fontId="5" fillId="5" borderId="0" xfId="0" applyNumberFormat="1" applyFont="1" applyFill="1" applyAlignment="1">
      <alignment horizontal="right"/>
    </xf>
    <xf numFmtId="165" fontId="4" fillId="5" borderId="0" xfId="0" applyNumberFormat="1" applyFont="1" applyFill="1"/>
    <xf numFmtId="165" fontId="4" fillId="5" borderId="10" xfId="2" applyNumberFormat="1" applyFont="1" applyFill="1" applyBorder="1"/>
    <xf numFmtId="165" fontId="5" fillId="5" borderId="10" xfId="0" applyNumberFormat="1" applyFont="1" applyFill="1" applyBorder="1" applyAlignment="1">
      <alignment horizontal="right"/>
    </xf>
    <xf numFmtId="165" fontId="4" fillId="5" borderId="10" xfId="0" applyNumberFormat="1" applyFont="1" applyFill="1" applyBorder="1"/>
    <xf numFmtId="165" fontId="3" fillId="4" borderId="11" xfId="0" applyNumberFormat="1" applyFont="1" applyFill="1" applyBorder="1"/>
    <xf numFmtId="9" fontId="0" fillId="2" borderId="0" xfId="0" applyNumberFormat="1" applyFill="1"/>
    <xf numFmtId="0" fontId="0" fillId="2" borderId="0" xfId="0" applyFill="1" applyAlignment="1">
      <alignment horizontal="left"/>
    </xf>
    <xf numFmtId="0" fontId="16" fillId="0" borderId="0" xfId="0" applyFont="1"/>
    <xf numFmtId="0" fontId="2" fillId="6" borderId="0" xfId="0" applyFont="1" applyFill="1" applyAlignment="1">
      <alignment horizontal="left"/>
    </xf>
    <xf numFmtId="0" fontId="2" fillId="0" borderId="0" xfId="2" applyNumberFormat="1" applyFont="1" applyAlignment="1">
      <alignment horizontal="right"/>
    </xf>
    <xf numFmtId="0" fontId="5" fillId="5" borderId="0" xfId="0" applyFont="1" applyFill="1"/>
    <xf numFmtId="0" fontId="5" fillId="3" borderId="0" xfId="0" applyFont="1" applyFill="1"/>
    <xf numFmtId="0" fontId="5" fillId="11" borderId="0" xfId="0" applyFont="1" applyFill="1"/>
    <xf numFmtId="0" fontId="0" fillId="0" borderId="0" xfId="0" applyAlignment="1">
      <alignment vertical="top"/>
    </xf>
    <xf numFmtId="0" fontId="2" fillId="0" borderId="0" xfId="0" applyFont="1"/>
    <xf numFmtId="0" fontId="0" fillId="0" borderId="0" xfId="0" quotePrefix="1" applyAlignment="1">
      <alignment vertical="top" wrapText="1"/>
    </xf>
    <xf numFmtId="165" fontId="3" fillId="4" borderId="11" xfId="2" applyNumberFormat="1" applyFont="1" applyFill="1" applyBorder="1"/>
    <xf numFmtId="0" fontId="17" fillId="3" borderId="0" xfId="0" applyFont="1" applyFill="1"/>
    <xf numFmtId="0" fontId="17" fillId="3" borderId="0" xfId="2" applyNumberFormat="1" applyFont="1" applyFill="1" applyAlignment="1">
      <alignment horizontal="right"/>
    </xf>
    <xf numFmtId="0" fontId="17" fillId="3" borderId="0" xfId="0" applyFont="1" applyFill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7" fillId="7" borderId="0" xfId="0" applyFont="1" applyFill="1"/>
    <xf numFmtId="165" fontId="17" fillId="7" borderId="0" xfId="0" applyNumberFormat="1" applyFont="1" applyFill="1"/>
    <xf numFmtId="0" fontId="5" fillId="10" borderId="0" xfId="0" applyFont="1" applyFill="1" applyAlignment="1">
      <alignment horizontal="left"/>
    </xf>
  </cellXfs>
  <cellStyles count="3">
    <cellStyle name="Komma" xfId="2" builtinId="3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A20E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100" b="1"/>
              <a:t>Årligt bruttopotentiale </a:t>
            </a:r>
            <a:r>
              <a:rPr lang="da-DK" sz="1100" b="1" baseline="0"/>
              <a:t>over fem år (tusind kr.)</a:t>
            </a:r>
            <a:endParaRPr lang="da-DK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44546A"/>
            </a:solidFill>
            <a:ln>
              <a:noFill/>
            </a:ln>
            <a:effectLst/>
          </c:spPr>
          <c:invertIfNegative val="1"/>
          <c:cat>
            <c:numRef>
              <c:f>'5. Business case-visualisering'!$H$31:$L$31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'5. Business case-visualisering'!$H$32:$L$32</c:f>
              <c:numCache>
                <c:formatCode>_ * #,##0_ ;_ * \-#,##0_ ;_ * "-"??_ ;_ @_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173E-482F-9511-FB2CC746B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996832"/>
        <c:axId val="189432208"/>
      </c:barChart>
      <c:catAx>
        <c:axId val="30499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89432208"/>
        <c:crossesAt val="0"/>
        <c:auto val="1"/>
        <c:lblAlgn val="ctr"/>
        <c:lblOffset val="100"/>
        <c:noMultiLvlLbl val="0"/>
      </c:catAx>
      <c:valAx>
        <c:axId val="18943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4996832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100" b="1" baseline="0"/>
              <a:t>Årlige omkostninger over fem år (tusind kr.)</a:t>
            </a:r>
            <a:endParaRPr lang="da-DK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A20E0E"/>
            </a:solidFill>
            <a:ln>
              <a:noFill/>
            </a:ln>
            <a:effectLst/>
          </c:spPr>
          <c:invertIfNegative val="1"/>
          <c:cat>
            <c:numRef>
              <c:f>'5. Business case-visualisering'!$N$31:$R$31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'5. Business case-visualisering'!$N$32:$R$32</c:f>
              <c:numCache>
                <c:formatCode>_ * #,##0_ ;_ * \-#,##0_ ;_ * "-"??_ ;_ @_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1617-4D37-A464-A689F24A6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939208"/>
        <c:axId val="304750376"/>
      </c:barChart>
      <c:catAx>
        <c:axId val="188939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4750376"/>
        <c:crossesAt val="0"/>
        <c:auto val="1"/>
        <c:lblAlgn val="ctr"/>
        <c:lblOffset val="100"/>
        <c:noMultiLvlLbl val="0"/>
      </c:catAx>
      <c:valAx>
        <c:axId val="304750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88939208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100" b="1"/>
              <a:t>Årligt</a:t>
            </a:r>
            <a:r>
              <a:rPr lang="da-DK" sz="1100" b="1" baseline="0"/>
              <a:t> nettopotentiale over fem år (tusind kr.)</a:t>
            </a:r>
            <a:endParaRPr lang="da-DK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44546A"/>
            </a:solidFill>
            <a:ln>
              <a:noFill/>
            </a:ln>
            <a:effectLst/>
          </c:spPr>
          <c:invertIfNegative val="1"/>
          <c:cat>
            <c:numRef>
              <c:f>'5. Business case-visualisering'!$B$31:$F$31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'5. Business case-visualisering'!$B$32:$F$32</c:f>
              <c:numCache>
                <c:formatCode>_ * #,##0_ ;_ * \-#,##0_ ;_ * "-"??_ ;_ @_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20E0E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6C5F-4E12-842B-931912E36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5193976"/>
        <c:axId val="303712856"/>
      </c:barChart>
      <c:catAx>
        <c:axId val="305193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3712856"/>
        <c:crossesAt val="0"/>
        <c:auto val="1"/>
        <c:lblAlgn val="ctr"/>
        <c:lblOffset val="100"/>
        <c:noMultiLvlLbl val="0"/>
      </c:catAx>
      <c:valAx>
        <c:axId val="303712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5193976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100" b="1"/>
              <a:t>Akkumuleret</a:t>
            </a:r>
            <a:r>
              <a:rPr lang="da-DK" sz="1100" b="1" baseline="0"/>
              <a:t> nettopotentiale over fem år (tusind kr.)</a:t>
            </a:r>
            <a:endParaRPr lang="da-DK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44546A"/>
            </a:solidFill>
            <a:ln>
              <a:noFill/>
            </a:ln>
            <a:effectLst/>
          </c:spPr>
          <c:invertIfNegative val="1"/>
          <c:cat>
            <c:numRef>
              <c:f>'5. Business case-visualisering'!$B$14:$F$14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'5. Business case-visualisering'!$B$15:$F$15</c:f>
              <c:numCache>
                <c:formatCode>_ * #,##0_ ;_ * \-#,##0_ ;_ * "-"??_ ;_ @_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20E0E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8493-479F-9815-E076D141F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6344688"/>
        <c:axId val="306345080"/>
      </c:barChart>
      <c:catAx>
        <c:axId val="30634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6345080"/>
        <c:crossesAt val="0"/>
        <c:auto val="1"/>
        <c:lblAlgn val="ctr"/>
        <c:lblOffset val="100"/>
        <c:noMultiLvlLbl val="0"/>
      </c:catAx>
      <c:valAx>
        <c:axId val="306345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6344688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1236</xdr:colOff>
      <xdr:row>17</xdr:row>
      <xdr:rowOff>38100</xdr:rowOff>
    </xdr:from>
    <xdr:to>
      <xdr:col>12</xdr:col>
      <xdr:colOff>0</xdr:colOff>
      <xdr:row>28</xdr:row>
      <xdr:rowOff>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2DCCF4C4-E8C8-4DAD-BA53-CC222F626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11206</xdr:colOff>
      <xdr:row>17</xdr:row>
      <xdr:rowOff>38100</xdr:rowOff>
    </xdr:from>
    <xdr:to>
      <xdr:col>18</xdr:col>
      <xdr:colOff>25773</xdr:colOff>
      <xdr:row>28</xdr:row>
      <xdr:rowOff>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10ED07D-8143-4608-A98B-23B1C8431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285750</xdr:colOff>
      <xdr:row>17</xdr:row>
      <xdr:rowOff>38100</xdr:rowOff>
    </xdr:from>
    <xdr:to>
      <xdr:col>5</xdr:col>
      <xdr:colOff>952500</xdr:colOff>
      <xdr:row>28</xdr:row>
      <xdr:rowOff>0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5D17702C-F1F8-4863-8AA2-2F23AD7EA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</xdr:row>
      <xdr:rowOff>0</xdr:rowOff>
    </xdr:from>
    <xdr:to>
      <xdr:col>6</xdr:col>
      <xdr:colOff>0</xdr:colOff>
      <xdr:row>11</xdr:row>
      <xdr:rowOff>84364</xdr:rowOff>
    </xdr:to>
    <xdr:graphicFrame macro="">
      <xdr:nvGraphicFramePr>
        <xdr:cNvPr id="6" name="Diagram 1">
          <a:extLst>
            <a:ext uri="{FF2B5EF4-FFF2-40B4-BE49-F238E27FC236}">
              <a16:creationId xmlns:a16="http://schemas.microsoft.com/office/drawing/2014/main" id="{F70B565D-C807-40C8-B2C0-23DBE5298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</sheetPr>
  <dimension ref="A1:C20"/>
  <sheetViews>
    <sheetView showGridLines="0" tabSelected="1" zoomScale="85" zoomScaleNormal="85" workbookViewId="0"/>
  </sheetViews>
  <sheetFormatPr defaultColWidth="0" defaultRowHeight="14.5" zeroHeight="1" x14ac:dyDescent="0.35"/>
  <cols>
    <col min="1" max="1" width="4.453125" customWidth="1"/>
    <col min="2" max="2" width="86.453125" customWidth="1"/>
    <col min="3" max="3" width="9.1796875" customWidth="1"/>
    <col min="4" max="4" width="9.1796875" hidden="1" customWidth="1"/>
    <col min="5" max="16384" width="9.1796875" hidden="1"/>
  </cols>
  <sheetData>
    <row r="1" spans="2:2" ht="7.5" customHeight="1" x14ac:dyDescent="0.35"/>
    <row r="2" spans="2:2" x14ac:dyDescent="0.35">
      <c r="B2" s="124" t="s">
        <v>0</v>
      </c>
    </row>
    <row r="3" spans="2:2" ht="31.5" customHeight="1" x14ac:dyDescent="0.35">
      <c r="B3" s="2" t="s">
        <v>1</v>
      </c>
    </row>
    <row r="4" spans="2:2" ht="8.25" customHeight="1" x14ac:dyDescent="0.35"/>
    <row r="5" spans="2:2" x14ac:dyDescent="0.35">
      <c r="B5" s="124" t="s">
        <v>2</v>
      </c>
    </row>
    <row r="6" spans="2:2" ht="33.75" customHeight="1" x14ac:dyDescent="0.35">
      <c r="B6" s="2" t="s">
        <v>3</v>
      </c>
    </row>
    <row r="7" spans="2:2" ht="8.25" customHeight="1" x14ac:dyDescent="0.35">
      <c r="B7" s="2"/>
    </row>
    <row r="8" spans="2:2" x14ac:dyDescent="0.35">
      <c r="B8" s="124" t="s">
        <v>4</v>
      </c>
    </row>
    <row r="9" spans="2:2" ht="5.25" customHeight="1" x14ac:dyDescent="0.35"/>
    <row r="10" spans="2:2" ht="33.75" customHeight="1" x14ac:dyDescent="0.35">
      <c r="B10" s="2" t="s">
        <v>5</v>
      </c>
    </row>
    <row r="11" spans="2:2" ht="8.25" customHeight="1" x14ac:dyDescent="0.35"/>
    <row r="12" spans="2:2" x14ac:dyDescent="0.35">
      <c r="B12" s="125" t="s">
        <v>6</v>
      </c>
    </row>
    <row r="13" spans="2:2" ht="49.5" customHeight="1" x14ac:dyDescent="0.35">
      <c r="B13" s="2" t="s">
        <v>7</v>
      </c>
    </row>
    <row r="14" spans="2:2" ht="8.25" customHeight="1" x14ac:dyDescent="0.35"/>
    <row r="15" spans="2:2" x14ac:dyDescent="0.35">
      <c r="B15" s="125" t="s">
        <v>8</v>
      </c>
    </row>
    <row r="16" spans="2:2" ht="20.25" customHeight="1" x14ac:dyDescent="0.35">
      <c r="B16" s="2" t="s">
        <v>9</v>
      </c>
    </row>
    <row r="17" spans="2:2" ht="8.25" customHeight="1" x14ac:dyDescent="0.35"/>
    <row r="18" spans="2:2" x14ac:dyDescent="0.35">
      <c r="B18" s="126" t="s">
        <v>10</v>
      </c>
    </row>
    <row r="19" spans="2:2" ht="25.5" customHeight="1" x14ac:dyDescent="0.35">
      <c r="B19" s="2" t="s">
        <v>11</v>
      </c>
    </row>
    <row r="20" spans="2:2" ht="8.25" hidden="1" customHeight="1" x14ac:dyDescent="0.35"/>
  </sheetData>
  <sheetProtection select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R39"/>
  <sheetViews>
    <sheetView showGridLines="0" zoomScale="85" zoomScaleNormal="85" workbookViewId="0"/>
  </sheetViews>
  <sheetFormatPr defaultColWidth="0" defaultRowHeight="15" customHeight="1" zeroHeight="1" x14ac:dyDescent="0.35"/>
  <cols>
    <col min="1" max="1" width="2.7265625" customWidth="1"/>
    <col min="2" max="2" width="1.7265625" customWidth="1"/>
    <col min="3" max="3" width="20" customWidth="1"/>
    <col min="4" max="4" width="32.26953125" customWidth="1"/>
    <col min="5" max="5" width="17.54296875" bestFit="1" customWidth="1"/>
    <col min="6" max="6" width="1.7265625" customWidth="1"/>
    <col min="7" max="7" width="38.1796875" customWidth="1"/>
    <col min="8" max="8" width="3.26953125" customWidth="1"/>
    <col min="9" max="9" width="16" customWidth="1"/>
    <col min="10" max="10" width="1.7265625" customWidth="1"/>
    <col min="11" max="11" width="3.26953125" customWidth="1"/>
    <col min="12" max="12" width="1.7265625" customWidth="1"/>
    <col min="13" max="13" width="29.7265625" customWidth="1"/>
    <col min="14" max="14" width="15.7265625" customWidth="1"/>
    <col min="15" max="15" width="1.7265625" customWidth="1"/>
    <col min="16" max="16" width="3.54296875" customWidth="1"/>
    <col min="17" max="18" width="0" hidden="1" customWidth="1"/>
    <col min="19" max="16384" width="9.1796875" hidden="1"/>
  </cols>
  <sheetData>
    <row r="1" spans="2:15" ht="15" customHeight="1" x14ac:dyDescent="0.35"/>
    <row r="2" spans="2:15" ht="15" customHeight="1" x14ac:dyDescent="0.35">
      <c r="B2" s="1"/>
      <c r="C2" s="1"/>
      <c r="D2" s="1"/>
      <c r="E2" s="1"/>
      <c r="F2" s="1"/>
      <c r="G2" s="1"/>
      <c r="H2" s="1"/>
      <c r="I2" s="1"/>
      <c r="J2" s="37" t="s">
        <v>12</v>
      </c>
      <c r="L2" s="38"/>
      <c r="M2" s="38"/>
      <c r="N2" s="38"/>
      <c r="O2" s="38"/>
    </row>
    <row r="3" spans="2:15" ht="15" customHeight="1" x14ac:dyDescent="0.35">
      <c r="B3" s="1"/>
      <c r="C3" s="39" t="s">
        <v>13</v>
      </c>
      <c r="D3" s="40"/>
      <c r="E3" s="41" t="s">
        <v>14</v>
      </c>
      <c r="F3" s="42"/>
      <c r="G3" s="42"/>
      <c r="H3" s="42"/>
      <c r="I3" s="42"/>
      <c r="J3" s="1"/>
      <c r="L3" s="38"/>
      <c r="M3" s="43" t="s">
        <v>15</v>
      </c>
      <c r="N3" s="44">
        <f>N4*N5</f>
        <v>0</v>
      </c>
      <c r="O3" s="38"/>
    </row>
    <row r="4" spans="2:15" ht="15" customHeight="1" x14ac:dyDescent="0.35">
      <c r="B4" s="1"/>
      <c r="C4" s="45" t="s">
        <v>16</v>
      </c>
      <c r="D4" s="45"/>
      <c r="E4" s="46">
        <v>0</v>
      </c>
      <c r="F4" s="1"/>
      <c r="G4" s="45" t="s">
        <v>17</v>
      </c>
      <c r="H4" s="45"/>
      <c r="I4" s="46">
        <v>0</v>
      </c>
      <c r="J4" s="1"/>
      <c r="L4" s="38"/>
      <c r="M4" s="38" t="s">
        <v>18</v>
      </c>
      <c r="N4" s="47">
        <f>ROUNDDOWN(E4*E5,0)</f>
        <v>0</v>
      </c>
      <c r="O4" s="38"/>
    </row>
    <row r="5" spans="2:15" ht="15" customHeight="1" x14ac:dyDescent="0.35">
      <c r="B5" s="1"/>
      <c r="C5" s="45" t="s">
        <v>19</v>
      </c>
      <c r="D5" s="45"/>
      <c r="E5" s="48">
        <v>0</v>
      </c>
      <c r="F5" s="1"/>
      <c r="G5" s="45" t="s">
        <v>20</v>
      </c>
      <c r="H5" s="45"/>
      <c r="I5" s="46">
        <v>0</v>
      </c>
      <c r="J5" s="1"/>
      <c r="L5" s="38"/>
      <c r="M5" s="38" t="s">
        <v>21</v>
      </c>
      <c r="N5" s="47">
        <f>(I4-I5)*365</f>
        <v>0</v>
      </c>
      <c r="O5" s="38"/>
    </row>
    <row r="6" spans="2:15" ht="15" customHeight="1" x14ac:dyDescent="0.35">
      <c r="B6" s="1"/>
      <c r="C6" s="1"/>
      <c r="D6" s="1"/>
      <c r="E6" s="1"/>
      <c r="F6" s="1"/>
      <c r="G6" s="1"/>
      <c r="H6" s="1"/>
      <c r="I6" s="1"/>
      <c r="J6" s="1"/>
      <c r="L6" s="38"/>
      <c r="M6" s="38"/>
      <c r="N6" s="38"/>
      <c r="O6" s="38"/>
    </row>
    <row r="7" spans="2:15" ht="15" customHeight="1" x14ac:dyDescent="0.35"/>
    <row r="8" spans="2:15" ht="15" customHeight="1" x14ac:dyDescent="0.35">
      <c r="B8" s="1"/>
      <c r="C8" s="1"/>
      <c r="D8" s="1"/>
      <c r="E8" s="1"/>
      <c r="F8" s="1"/>
      <c r="G8" s="1"/>
      <c r="H8" s="1"/>
      <c r="I8" s="1"/>
      <c r="J8" s="37" t="s">
        <v>12</v>
      </c>
      <c r="L8" s="38"/>
      <c r="M8" s="38"/>
      <c r="N8" s="38"/>
      <c r="O8" s="38"/>
    </row>
    <row r="9" spans="2:15" ht="15" customHeight="1" x14ac:dyDescent="0.35">
      <c r="B9" s="1"/>
      <c r="C9" s="39" t="s">
        <v>22</v>
      </c>
      <c r="D9" s="40"/>
      <c r="E9" s="41" t="s">
        <v>14</v>
      </c>
      <c r="F9" s="42"/>
      <c r="G9" s="42"/>
      <c r="H9" s="42"/>
      <c r="I9" s="42"/>
      <c r="J9" s="1"/>
      <c r="L9" s="38"/>
      <c r="M9" s="43" t="s">
        <v>23</v>
      </c>
      <c r="N9" s="44">
        <f>N10*N11</f>
        <v>0</v>
      </c>
      <c r="O9" s="38"/>
    </row>
    <row r="10" spans="2:15" ht="15" customHeight="1" x14ac:dyDescent="0.35">
      <c r="B10" s="1"/>
      <c r="C10" s="45" t="s">
        <v>16</v>
      </c>
      <c r="D10" s="45"/>
      <c r="E10" s="46">
        <v>0</v>
      </c>
      <c r="F10" s="1"/>
      <c r="G10" s="45" t="s">
        <v>17</v>
      </c>
      <c r="H10" s="45"/>
      <c r="I10" s="46">
        <v>0</v>
      </c>
      <c r="J10" s="1"/>
      <c r="L10" s="38"/>
      <c r="M10" s="38" t="s">
        <v>18</v>
      </c>
      <c r="N10" s="47">
        <f>ROUNDDOWN(E10*E11,0)</f>
        <v>0</v>
      </c>
      <c r="O10" s="38"/>
    </row>
    <row r="11" spans="2:15" ht="15" customHeight="1" x14ac:dyDescent="0.35">
      <c r="B11" s="1"/>
      <c r="C11" s="45" t="s">
        <v>19</v>
      </c>
      <c r="D11" s="45"/>
      <c r="E11" s="48">
        <v>0</v>
      </c>
      <c r="F11" s="1"/>
      <c r="G11" s="45" t="s">
        <v>20</v>
      </c>
      <c r="H11" s="45"/>
      <c r="I11" s="46">
        <v>0</v>
      </c>
      <c r="J11" s="1"/>
      <c r="L11" s="38"/>
      <c r="M11" s="38" t="s">
        <v>21</v>
      </c>
      <c r="N11" s="47">
        <f>(I10-I11)*365</f>
        <v>0</v>
      </c>
      <c r="O11" s="38"/>
    </row>
    <row r="12" spans="2:15" ht="15" customHeight="1" x14ac:dyDescent="0.35">
      <c r="B12" s="1"/>
      <c r="C12" s="1"/>
      <c r="D12" s="1"/>
      <c r="E12" s="1"/>
      <c r="F12" s="1"/>
      <c r="G12" s="1"/>
      <c r="H12" s="1"/>
      <c r="I12" s="1"/>
      <c r="J12" s="1"/>
      <c r="L12" s="38"/>
      <c r="M12" s="38"/>
      <c r="N12" s="38"/>
      <c r="O12" s="38"/>
    </row>
    <row r="13" spans="2:15" ht="15" customHeight="1" x14ac:dyDescent="0.35"/>
    <row r="14" spans="2:15" ht="15" customHeight="1" x14ac:dyDescent="0.35">
      <c r="B14" s="1"/>
      <c r="C14" s="1"/>
      <c r="D14" s="1"/>
      <c r="E14" s="1"/>
      <c r="F14" s="1"/>
      <c r="G14" s="1"/>
      <c r="H14" s="1"/>
      <c r="I14" s="1"/>
      <c r="J14" s="37" t="s">
        <v>12</v>
      </c>
      <c r="L14" s="38"/>
      <c r="M14" s="38"/>
      <c r="N14" s="38"/>
      <c r="O14" s="38"/>
    </row>
    <row r="15" spans="2:15" ht="15" customHeight="1" x14ac:dyDescent="0.35">
      <c r="B15" s="1"/>
      <c r="C15" s="39" t="s">
        <v>24</v>
      </c>
      <c r="D15" s="40"/>
      <c r="E15" s="41" t="s">
        <v>14</v>
      </c>
      <c r="F15" s="42"/>
      <c r="G15" s="42"/>
      <c r="H15" s="42"/>
      <c r="I15" s="42"/>
      <c r="J15" s="1"/>
      <c r="L15" s="38"/>
      <c r="M15" s="43" t="s">
        <v>25</v>
      </c>
      <c r="N15" s="44">
        <f>N16*N17</f>
        <v>0</v>
      </c>
      <c r="O15" s="38"/>
    </row>
    <row r="16" spans="2:15" ht="15" customHeight="1" x14ac:dyDescent="0.35">
      <c r="B16" s="1"/>
      <c r="C16" s="45" t="s">
        <v>16</v>
      </c>
      <c r="D16" s="45"/>
      <c r="E16" s="46">
        <v>0</v>
      </c>
      <c r="F16" s="1"/>
      <c r="G16" s="45" t="s">
        <v>17</v>
      </c>
      <c r="H16" s="45"/>
      <c r="I16" s="46">
        <v>0</v>
      </c>
      <c r="J16" s="1"/>
      <c r="L16" s="38"/>
      <c r="M16" s="38" t="s">
        <v>18</v>
      </c>
      <c r="N16" s="47">
        <f>ROUNDDOWN(E16*E17,0)</f>
        <v>0</v>
      </c>
      <c r="O16" s="38"/>
    </row>
    <row r="17" spans="2:15" ht="15" customHeight="1" x14ac:dyDescent="0.35">
      <c r="B17" s="1"/>
      <c r="C17" s="45" t="s">
        <v>19</v>
      </c>
      <c r="D17" s="45"/>
      <c r="E17" s="48">
        <v>0</v>
      </c>
      <c r="F17" s="1"/>
      <c r="G17" s="45" t="s">
        <v>20</v>
      </c>
      <c r="H17" s="45"/>
      <c r="I17" s="46">
        <v>0</v>
      </c>
      <c r="J17" s="1"/>
      <c r="L17" s="38"/>
      <c r="M17" s="38" t="s">
        <v>21</v>
      </c>
      <c r="N17" s="47">
        <f>(I16-I17)*365</f>
        <v>0</v>
      </c>
      <c r="O17" s="38"/>
    </row>
    <row r="18" spans="2:15" ht="15" customHeight="1" x14ac:dyDescent="0.35">
      <c r="B18" s="1"/>
      <c r="C18" s="1"/>
      <c r="D18" s="1"/>
      <c r="E18" s="1"/>
      <c r="F18" s="1"/>
      <c r="G18" s="1"/>
      <c r="H18" s="1"/>
      <c r="I18" s="1"/>
      <c r="J18" s="1"/>
      <c r="L18" s="38"/>
      <c r="M18" s="38"/>
      <c r="N18" s="38"/>
      <c r="O18" s="38"/>
    </row>
    <row r="19" spans="2:15" ht="15" customHeight="1" x14ac:dyDescent="0.35"/>
    <row r="20" spans="2:15" ht="15" customHeight="1" x14ac:dyDescent="0.35">
      <c r="B20" s="49"/>
      <c r="C20" s="49"/>
      <c r="D20" s="49"/>
      <c r="E20" s="49"/>
      <c r="F20" s="49"/>
      <c r="G20" s="49"/>
      <c r="H20" s="49"/>
      <c r="I20" s="49"/>
      <c r="J20" s="50" t="s">
        <v>26</v>
      </c>
      <c r="L20" s="38"/>
      <c r="M20" s="38"/>
      <c r="N20" s="38"/>
      <c r="O20" s="38"/>
    </row>
    <row r="21" spans="2:15" ht="15" customHeight="1" x14ac:dyDescent="0.35">
      <c r="B21" s="49"/>
      <c r="C21" s="51" t="s">
        <v>27</v>
      </c>
      <c r="D21" s="40"/>
      <c r="E21" s="52" t="s">
        <v>14</v>
      </c>
      <c r="F21" s="53"/>
      <c r="G21" s="53"/>
      <c r="H21" s="53"/>
      <c r="I21" s="53"/>
      <c r="J21" s="49"/>
      <c r="L21" s="38"/>
      <c r="M21" s="43" t="s">
        <v>28</v>
      </c>
      <c r="N21" s="44">
        <f>N22*N23</f>
        <v>0</v>
      </c>
      <c r="O21" s="38"/>
    </row>
    <row r="22" spans="2:15" ht="15" customHeight="1" x14ac:dyDescent="0.35">
      <c r="B22" s="49"/>
      <c r="C22" s="54" t="s">
        <v>29</v>
      </c>
      <c r="D22" s="54"/>
      <c r="E22" s="46">
        <v>0</v>
      </c>
      <c r="F22" s="49"/>
      <c r="G22" s="54" t="s">
        <v>30</v>
      </c>
      <c r="H22" s="54"/>
      <c r="I22" s="46">
        <v>0</v>
      </c>
      <c r="J22" s="49"/>
      <c r="L22" s="38"/>
      <c r="M22" s="38" t="s">
        <v>18</v>
      </c>
      <c r="N22" s="47">
        <f>ROUNDDOWN(E22*E23,0)</f>
        <v>0</v>
      </c>
      <c r="O22" s="38"/>
    </row>
    <row r="23" spans="2:15" ht="15" customHeight="1" x14ac:dyDescent="0.35">
      <c r="B23" s="49"/>
      <c r="C23" s="54" t="s">
        <v>19</v>
      </c>
      <c r="D23" s="54"/>
      <c r="E23" s="48">
        <v>0</v>
      </c>
      <c r="F23" s="49"/>
      <c r="G23" s="54" t="s">
        <v>31</v>
      </c>
      <c r="H23" s="54"/>
      <c r="I23" s="46">
        <v>0</v>
      </c>
      <c r="J23" s="49"/>
      <c r="L23" s="38"/>
      <c r="M23" s="38" t="s">
        <v>21</v>
      </c>
      <c r="N23" s="47">
        <f>-I23*I22*52</f>
        <v>0</v>
      </c>
      <c r="O23" s="38"/>
    </row>
    <row r="24" spans="2:15" ht="15" customHeight="1" x14ac:dyDescent="0.35">
      <c r="B24" s="49"/>
      <c r="C24" s="49"/>
      <c r="D24" s="49"/>
      <c r="E24" s="49"/>
      <c r="F24" s="49"/>
      <c r="G24" s="49"/>
      <c r="H24" s="49"/>
      <c r="I24" s="49"/>
      <c r="J24" s="49"/>
      <c r="L24" s="38"/>
      <c r="M24" s="38"/>
      <c r="N24" s="38"/>
      <c r="O24" s="38"/>
    </row>
    <row r="25" spans="2:15" ht="15" customHeight="1" x14ac:dyDescent="0.35"/>
    <row r="26" spans="2:15" ht="15" customHeight="1" x14ac:dyDescent="0.35">
      <c r="B26" s="49"/>
      <c r="C26" s="49"/>
      <c r="D26" s="49"/>
      <c r="E26" s="49"/>
      <c r="F26" s="49"/>
      <c r="G26" s="49"/>
      <c r="H26" s="49"/>
      <c r="I26" s="49"/>
      <c r="J26" s="50" t="s">
        <v>26</v>
      </c>
      <c r="L26" s="38"/>
      <c r="M26" s="38"/>
      <c r="N26" s="38"/>
      <c r="O26" s="38"/>
    </row>
    <row r="27" spans="2:15" ht="15" customHeight="1" x14ac:dyDescent="0.35">
      <c r="B27" s="49"/>
      <c r="C27" s="51" t="s">
        <v>32</v>
      </c>
      <c r="D27" s="40"/>
      <c r="E27" s="52" t="s">
        <v>14</v>
      </c>
      <c r="F27" s="53"/>
      <c r="G27" s="53"/>
      <c r="H27" s="53"/>
      <c r="I27" s="53"/>
      <c r="J27" s="49"/>
      <c r="L27" s="38"/>
      <c r="M27" s="43" t="s">
        <v>33</v>
      </c>
      <c r="N27" s="44">
        <f>N28*N29</f>
        <v>0</v>
      </c>
      <c r="O27" s="38"/>
    </row>
    <row r="28" spans="2:15" ht="15" customHeight="1" x14ac:dyDescent="0.35">
      <c r="B28" s="49"/>
      <c r="C28" s="54" t="s">
        <v>29</v>
      </c>
      <c r="D28" s="54"/>
      <c r="E28" s="46">
        <v>0</v>
      </c>
      <c r="F28" s="49"/>
      <c r="G28" s="54" t="s">
        <v>30</v>
      </c>
      <c r="H28" s="54"/>
      <c r="I28" s="46">
        <v>0</v>
      </c>
      <c r="J28" s="49"/>
      <c r="L28" s="38"/>
      <c r="M28" s="38" t="s">
        <v>18</v>
      </c>
      <c r="N28" s="47">
        <f>ROUNDDOWN(E28*E29,0)</f>
        <v>0</v>
      </c>
      <c r="O28" s="38"/>
    </row>
    <row r="29" spans="2:15" ht="15" customHeight="1" x14ac:dyDescent="0.35">
      <c r="B29" s="49"/>
      <c r="C29" s="54" t="s">
        <v>19</v>
      </c>
      <c r="D29" s="54"/>
      <c r="E29" s="48">
        <v>0</v>
      </c>
      <c r="F29" s="49"/>
      <c r="G29" s="54" t="s">
        <v>31</v>
      </c>
      <c r="H29" s="54"/>
      <c r="I29" s="46">
        <v>0</v>
      </c>
      <c r="J29" s="49"/>
      <c r="L29" s="38"/>
      <c r="M29" s="38" t="s">
        <v>21</v>
      </c>
      <c r="N29" s="47">
        <f>-I29*I28*52</f>
        <v>0</v>
      </c>
      <c r="O29" s="38"/>
    </row>
    <row r="30" spans="2:15" ht="15" customHeight="1" x14ac:dyDescent="0.35">
      <c r="B30" s="49"/>
      <c r="C30" s="49"/>
      <c r="D30" s="49"/>
      <c r="E30" s="49"/>
      <c r="F30" s="49"/>
      <c r="G30" s="49"/>
      <c r="H30" s="49"/>
      <c r="I30" s="49"/>
      <c r="J30" s="49"/>
      <c r="L30" s="38"/>
      <c r="M30" s="38"/>
      <c r="N30" s="38"/>
      <c r="O30" s="38"/>
    </row>
    <row r="31" spans="2:15" ht="15" customHeight="1" x14ac:dyDescent="0.35"/>
    <row r="32" spans="2:15" ht="15" customHeight="1" x14ac:dyDescent="0.35">
      <c r="B32" s="49"/>
      <c r="C32" s="49"/>
      <c r="D32" s="49"/>
      <c r="E32" s="49"/>
      <c r="F32" s="49"/>
      <c r="G32" s="49"/>
      <c r="H32" s="49"/>
      <c r="I32" s="49"/>
      <c r="J32" s="50" t="s">
        <v>26</v>
      </c>
      <c r="L32" s="38"/>
      <c r="M32" s="38"/>
      <c r="N32" s="38"/>
      <c r="O32" s="38"/>
    </row>
    <row r="33" spans="2:15" ht="15" customHeight="1" x14ac:dyDescent="0.35">
      <c r="B33" s="49"/>
      <c r="C33" s="51" t="s">
        <v>34</v>
      </c>
      <c r="D33" s="40"/>
      <c r="E33" s="52" t="s">
        <v>14</v>
      </c>
      <c r="F33" s="53"/>
      <c r="G33" s="53"/>
      <c r="H33" s="53"/>
      <c r="I33" s="53"/>
      <c r="J33" s="49"/>
      <c r="L33" s="38"/>
      <c r="M33" s="43" t="s">
        <v>35</v>
      </c>
      <c r="N33" s="44">
        <f>N34*N35</f>
        <v>0</v>
      </c>
      <c r="O33" s="38"/>
    </row>
    <row r="34" spans="2:15" ht="15" customHeight="1" x14ac:dyDescent="0.35">
      <c r="B34" s="49"/>
      <c r="C34" s="54" t="s">
        <v>29</v>
      </c>
      <c r="D34" s="54"/>
      <c r="E34" s="46">
        <v>0</v>
      </c>
      <c r="F34" s="49"/>
      <c r="G34" s="54" t="s">
        <v>30</v>
      </c>
      <c r="H34" s="54"/>
      <c r="I34" s="46">
        <v>0</v>
      </c>
      <c r="J34" s="49"/>
      <c r="L34" s="38"/>
      <c r="M34" s="38" t="s">
        <v>18</v>
      </c>
      <c r="N34" s="47">
        <f>ROUNDDOWN(E34*E35,0)</f>
        <v>0</v>
      </c>
      <c r="O34" s="38"/>
    </row>
    <row r="35" spans="2:15" ht="15" customHeight="1" x14ac:dyDescent="0.35">
      <c r="B35" s="49"/>
      <c r="C35" s="54" t="s">
        <v>19</v>
      </c>
      <c r="D35" s="54"/>
      <c r="E35" s="48">
        <v>0</v>
      </c>
      <c r="F35" s="49"/>
      <c r="G35" s="54" t="s">
        <v>31</v>
      </c>
      <c r="H35" s="54"/>
      <c r="I35" s="46">
        <v>0</v>
      </c>
      <c r="J35" s="49"/>
      <c r="L35" s="38"/>
      <c r="M35" s="38" t="s">
        <v>21</v>
      </c>
      <c r="N35" s="47">
        <f>-I35*I34*52</f>
        <v>0</v>
      </c>
      <c r="O35" s="38"/>
    </row>
    <row r="36" spans="2:15" ht="15" customHeight="1" x14ac:dyDescent="0.35">
      <c r="B36" s="49"/>
      <c r="C36" s="49"/>
      <c r="D36" s="49"/>
      <c r="E36" s="49"/>
      <c r="F36" s="49"/>
      <c r="G36" s="49"/>
      <c r="H36" s="49"/>
      <c r="I36" s="49"/>
      <c r="J36" s="49"/>
      <c r="L36" s="38"/>
      <c r="M36" s="38"/>
      <c r="N36" s="38"/>
      <c r="O36" s="38"/>
    </row>
    <row r="37" spans="2:15" ht="15" customHeight="1" x14ac:dyDescent="0.35"/>
    <row r="38" spans="2:15" ht="15" customHeight="1" x14ac:dyDescent="0.35"/>
    <row r="39" spans="2:15" ht="15" customHeight="1" x14ac:dyDescent="0.35"/>
  </sheetData>
  <sheetProtection select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N44"/>
  <sheetViews>
    <sheetView showGridLines="0" zoomScale="85" zoomScaleNormal="85" workbookViewId="0"/>
  </sheetViews>
  <sheetFormatPr defaultColWidth="0" defaultRowHeight="14.5" zeroHeight="1" x14ac:dyDescent="0.35"/>
  <cols>
    <col min="1" max="1" width="2.7265625" customWidth="1"/>
    <col min="2" max="2" width="1.7265625" customWidth="1"/>
    <col min="3" max="3" width="45" customWidth="1"/>
    <col min="4" max="4" width="1.7265625" customWidth="1"/>
    <col min="5" max="5" width="23" customWidth="1"/>
    <col min="6" max="6" width="1.7265625" customWidth="1"/>
    <col min="7" max="7" width="28" bestFit="1" customWidth="1"/>
    <col min="8" max="8" width="1.7265625" customWidth="1"/>
    <col min="9" max="9" width="3.26953125" customWidth="1"/>
    <col min="10" max="10" width="1.7265625" customWidth="1"/>
    <col min="11" max="11" width="33.26953125" customWidth="1"/>
    <col min="12" max="12" width="15.81640625" style="17" bestFit="1" customWidth="1"/>
    <col min="13" max="13" width="1.7265625" customWidth="1"/>
    <col min="14" max="14" width="9.1796875" customWidth="1"/>
    <col min="15" max="16384" width="9.1796875" hidden="1"/>
  </cols>
  <sheetData>
    <row r="1" spans="2:13" ht="15" customHeight="1" x14ac:dyDescent="0.35"/>
    <row r="2" spans="2:13" ht="7" customHeight="1" x14ac:dyDescent="0.35">
      <c r="B2" s="1"/>
      <c r="C2" s="1"/>
      <c r="D2" s="1"/>
      <c r="E2" s="1"/>
      <c r="F2" s="1"/>
      <c r="G2" s="1"/>
      <c r="H2" s="1"/>
      <c r="J2" s="38"/>
      <c r="K2" s="38"/>
      <c r="L2" s="59"/>
      <c r="M2" s="38"/>
    </row>
    <row r="3" spans="2:13" s="76" customFormat="1" ht="15" customHeight="1" x14ac:dyDescent="0.35">
      <c r="B3" s="74"/>
      <c r="C3" s="75" t="s">
        <v>36</v>
      </c>
      <c r="D3" s="74"/>
      <c r="E3" s="74"/>
      <c r="F3" s="74"/>
      <c r="G3" s="74"/>
      <c r="H3" s="74"/>
      <c r="J3" s="57"/>
      <c r="K3" s="43" t="s">
        <v>37</v>
      </c>
      <c r="L3" s="44">
        <f>-L5*L6</f>
        <v>0</v>
      </c>
      <c r="M3" s="57"/>
    </row>
    <row r="4" spans="2:13" ht="7" customHeight="1" x14ac:dyDescent="0.35">
      <c r="B4" s="1"/>
      <c r="C4" s="55"/>
      <c r="D4" s="1"/>
      <c r="E4" s="55"/>
      <c r="F4" s="1"/>
      <c r="G4" s="55"/>
      <c r="H4" s="1"/>
      <c r="J4" s="38"/>
      <c r="K4" s="57"/>
      <c r="L4" s="70"/>
      <c r="M4" s="38"/>
    </row>
    <row r="5" spans="2:13" ht="15" customHeight="1" x14ac:dyDescent="0.35">
      <c r="B5" s="1"/>
      <c r="C5" s="45" t="s">
        <v>38</v>
      </c>
      <c r="D5" s="45"/>
      <c r="E5" s="45"/>
      <c r="F5" s="45"/>
      <c r="G5" s="46">
        <v>0</v>
      </c>
      <c r="H5" s="1"/>
      <c r="J5" s="38"/>
      <c r="K5" s="38" t="s">
        <v>39</v>
      </c>
      <c r="L5" s="59">
        <f>G5*G6</f>
        <v>0</v>
      </c>
      <c r="M5" s="38"/>
    </row>
    <row r="6" spans="2:13" ht="15" customHeight="1" x14ac:dyDescent="0.35">
      <c r="B6" s="1"/>
      <c r="C6" s="58" t="s">
        <v>40</v>
      </c>
      <c r="D6" s="58"/>
      <c r="E6" s="58"/>
      <c r="F6" s="58"/>
      <c r="G6" s="46">
        <v>0</v>
      </c>
      <c r="H6" s="1"/>
      <c r="J6" s="38"/>
      <c r="K6" s="38" t="s">
        <v>41</v>
      </c>
      <c r="L6" s="59">
        <f>'6. Timepriser'!G5</f>
        <v>379.71794380850173</v>
      </c>
      <c r="M6" s="38"/>
    </row>
    <row r="7" spans="2:13" ht="15" customHeight="1" x14ac:dyDescent="0.35">
      <c r="B7" s="1"/>
      <c r="C7" s="1"/>
      <c r="D7" s="1"/>
      <c r="E7" s="56"/>
      <c r="F7" s="56"/>
      <c r="G7" s="56"/>
      <c r="H7" s="1"/>
      <c r="J7" s="38"/>
      <c r="K7" s="38"/>
      <c r="L7" s="59"/>
      <c r="M7" s="38"/>
    </row>
    <row r="8" spans="2:13" ht="15" customHeight="1" x14ac:dyDescent="0.35">
      <c r="E8" s="60"/>
      <c r="F8" s="60"/>
      <c r="G8" s="60"/>
      <c r="L8" s="61"/>
    </row>
    <row r="9" spans="2:13" ht="7" customHeight="1" x14ac:dyDescent="0.35">
      <c r="B9" s="1"/>
      <c r="C9" s="1"/>
      <c r="D9" s="1"/>
      <c r="E9" s="56"/>
      <c r="F9" s="56"/>
      <c r="G9" s="56"/>
      <c r="H9" s="1"/>
      <c r="J9" s="38"/>
      <c r="K9" s="59"/>
      <c r="L9" s="59"/>
      <c r="M9" s="38"/>
    </row>
    <row r="10" spans="2:13" s="76" customFormat="1" ht="15" customHeight="1" x14ac:dyDescent="0.35">
      <c r="B10" s="74"/>
      <c r="C10" s="75" t="s">
        <v>42</v>
      </c>
      <c r="D10" s="74"/>
      <c r="E10" s="77"/>
      <c r="F10" s="77"/>
      <c r="G10" s="77"/>
      <c r="H10" s="74"/>
      <c r="J10" s="57"/>
      <c r="K10" s="43" t="s">
        <v>43</v>
      </c>
      <c r="L10" s="44">
        <f>-L13*L14</f>
        <v>0</v>
      </c>
      <c r="M10" s="57"/>
    </row>
    <row r="11" spans="2:13" ht="7" customHeight="1" x14ac:dyDescent="0.35">
      <c r="B11" s="1"/>
      <c r="C11" s="55"/>
      <c r="D11" s="55"/>
      <c r="E11" s="71"/>
      <c r="F11" s="71"/>
      <c r="G11" s="71"/>
      <c r="H11" s="1"/>
      <c r="J11" s="38"/>
      <c r="K11" s="38"/>
      <c r="L11" s="59"/>
      <c r="M11" s="38"/>
    </row>
    <row r="12" spans="2:13" ht="15" customHeight="1" x14ac:dyDescent="0.35">
      <c r="B12" s="1"/>
      <c r="C12" s="62" t="s">
        <v>44</v>
      </c>
      <c r="D12" s="62"/>
      <c r="E12" s="72" t="s">
        <v>45</v>
      </c>
      <c r="F12" s="72"/>
      <c r="G12" s="72" t="s">
        <v>46</v>
      </c>
      <c r="H12" s="1"/>
      <c r="J12" s="38"/>
      <c r="K12" s="38"/>
      <c r="L12" s="59"/>
      <c r="M12" s="38"/>
    </row>
    <row r="13" spans="2:13" ht="15" customHeight="1" x14ac:dyDescent="0.35">
      <c r="B13" s="1"/>
      <c r="C13" s="45" t="s">
        <v>47</v>
      </c>
      <c r="D13" s="45"/>
      <c r="E13" s="46">
        <v>0</v>
      </c>
      <c r="F13" s="45"/>
      <c r="G13" s="46">
        <v>0</v>
      </c>
      <c r="H13" s="1"/>
      <c r="J13" s="38"/>
      <c r="K13" s="38" t="s">
        <v>48</v>
      </c>
      <c r="L13" s="59">
        <f>G13*G14-E13*E14</f>
        <v>0</v>
      </c>
      <c r="M13" s="38"/>
    </row>
    <row r="14" spans="2:13" ht="15" customHeight="1" x14ac:dyDescent="0.35">
      <c r="B14" s="1"/>
      <c r="C14" s="58" t="s">
        <v>49</v>
      </c>
      <c r="D14" s="58"/>
      <c r="E14" s="46">
        <v>0</v>
      </c>
      <c r="F14" s="45"/>
      <c r="G14" s="46">
        <v>0</v>
      </c>
      <c r="H14" s="1"/>
      <c r="J14" s="38"/>
      <c r="K14" s="38" t="s">
        <v>41</v>
      </c>
      <c r="L14" s="59">
        <f>'6. Timepriser'!G5</f>
        <v>379.71794380850173</v>
      </c>
      <c r="M14" s="38"/>
    </row>
    <row r="15" spans="2:13" ht="15" customHeight="1" x14ac:dyDescent="0.35">
      <c r="B15" s="1"/>
      <c r="C15" s="1"/>
      <c r="D15" s="1"/>
      <c r="E15" s="1"/>
      <c r="F15" s="1"/>
      <c r="G15" s="1"/>
      <c r="H15" s="1"/>
      <c r="J15" s="38"/>
      <c r="K15" s="38"/>
      <c r="L15" s="59"/>
      <c r="M15" s="38"/>
    </row>
    <row r="16" spans="2:13" ht="15" customHeight="1" x14ac:dyDescent="0.35">
      <c r="L16" s="61"/>
    </row>
    <row r="17" spans="2:13" ht="7" customHeight="1" x14ac:dyDescent="0.35">
      <c r="B17" s="49"/>
      <c r="C17" s="49"/>
      <c r="D17" s="49"/>
      <c r="E17" s="49"/>
      <c r="F17" s="49"/>
      <c r="G17" s="49"/>
      <c r="H17" s="49"/>
      <c r="J17" s="38"/>
      <c r="K17" s="38"/>
      <c r="L17" s="59"/>
      <c r="M17" s="38"/>
    </row>
    <row r="18" spans="2:13" s="76" customFormat="1" ht="15" customHeight="1" x14ac:dyDescent="0.35">
      <c r="B18" s="78"/>
      <c r="C18" s="79" t="s">
        <v>50</v>
      </c>
      <c r="D18" s="78"/>
      <c r="E18" s="78"/>
      <c r="F18" s="78"/>
      <c r="G18" s="78"/>
      <c r="H18" s="78"/>
      <c r="J18" s="57"/>
      <c r="K18" s="43" t="s">
        <v>51</v>
      </c>
      <c r="L18" s="44">
        <f>-L20*L21</f>
        <v>0</v>
      </c>
      <c r="M18" s="57"/>
    </row>
    <row r="19" spans="2:13" ht="7" customHeight="1" x14ac:dyDescent="0.35">
      <c r="B19" s="49"/>
      <c r="C19" s="80"/>
      <c r="D19" s="49"/>
      <c r="E19" s="80"/>
      <c r="F19" s="49"/>
      <c r="G19" s="80"/>
      <c r="H19" s="49"/>
      <c r="J19" s="38"/>
      <c r="K19" s="57"/>
      <c r="L19" s="70"/>
      <c r="M19" s="38"/>
    </row>
    <row r="20" spans="2:13" ht="15" customHeight="1" x14ac:dyDescent="0.35">
      <c r="B20" s="49"/>
      <c r="C20" s="54" t="s">
        <v>38</v>
      </c>
      <c r="D20" s="54"/>
      <c r="E20" s="54"/>
      <c r="F20" s="54"/>
      <c r="G20" s="46">
        <v>0</v>
      </c>
      <c r="H20" s="49"/>
      <c r="J20" s="38"/>
      <c r="K20" s="38" t="s">
        <v>39</v>
      </c>
      <c r="L20" s="59">
        <f>G20*G21</f>
        <v>0</v>
      </c>
      <c r="M20" s="38"/>
    </row>
    <row r="21" spans="2:13" ht="15" customHeight="1" x14ac:dyDescent="0.35">
      <c r="B21" s="49"/>
      <c r="C21" s="81" t="s">
        <v>40</v>
      </c>
      <c r="D21" s="81"/>
      <c r="E21" s="81"/>
      <c r="F21" s="81"/>
      <c r="G21" s="46">
        <v>0</v>
      </c>
      <c r="H21" s="49"/>
      <c r="J21" s="38"/>
      <c r="K21" s="38" t="s">
        <v>41</v>
      </c>
      <c r="L21" s="59">
        <f>'6. Timepriser'!G6</f>
        <v>369.47364851601969</v>
      </c>
      <c r="M21" s="38"/>
    </row>
    <row r="22" spans="2:13" ht="15" customHeight="1" x14ac:dyDescent="0.35">
      <c r="B22" s="49"/>
      <c r="C22" s="49"/>
      <c r="D22" s="49"/>
      <c r="E22" s="82"/>
      <c r="F22" s="82"/>
      <c r="G22" s="82"/>
      <c r="H22" s="49"/>
      <c r="J22" s="38"/>
      <c r="K22" s="38"/>
      <c r="L22" s="59"/>
      <c r="M22" s="38"/>
    </row>
    <row r="23" spans="2:13" ht="15" customHeight="1" x14ac:dyDescent="0.35">
      <c r="L23" s="61"/>
    </row>
    <row r="24" spans="2:13" ht="7" customHeight="1" x14ac:dyDescent="0.35">
      <c r="B24" s="49"/>
      <c r="C24" s="49"/>
      <c r="D24" s="49"/>
      <c r="E24" s="82"/>
      <c r="F24" s="82"/>
      <c r="G24" s="82"/>
      <c r="H24" s="49"/>
      <c r="J24" s="38"/>
      <c r="K24" s="59"/>
      <c r="L24" s="59"/>
      <c r="M24" s="38"/>
    </row>
    <row r="25" spans="2:13" s="76" customFormat="1" ht="15" customHeight="1" x14ac:dyDescent="0.35">
      <c r="B25" s="78"/>
      <c r="C25" s="79" t="s">
        <v>52</v>
      </c>
      <c r="D25" s="78"/>
      <c r="E25" s="83"/>
      <c r="F25" s="83"/>
      <c r="G25" s="83"/>
      <c r="H25" s="78"/>
      <c r="J25" s="57"/>
      <c r="K25" s="43" t="s">
        <v>53</v>
      </c>
      <c r="L25" s="44">
        <f>-L28*L29</f>
        <v>0</v>
      </c>
      <c r="M25" s="57"/>
    </row>
    <row r="26" spans="2:13" ht="7" customHeight="1" x14ac:dyDescent="0.35">
      <c r="B26" s="49"/>
      <c r="C26" s="49"/>
      <c r="D26" s="49"/>
      <c r="E26" s="82"/>
      <c r="F26" s="82"/>
      <c r="G26" s="82"/>
      <c r="H26" s="49"/>
      <c r="J26" s="38"/>
      <c r="K26" s="38"/>
      <c r="L26" s="59"/>
      <c r="M26" s="38"/>
    </row>
    <row r="27" spans="2:13" ht="15" customHeight="1" x14ac:dyDescent="0.35">
      <c r="B27" s="49"/>
      <c r="C27" s="84" t="s">
        <v>44</v>
      </c>
      <c r="D27" s="84"/>
      <c r="E27" s="85" t="s">
        <v>45</v>
      </c>
      <c r="F27" s="85"/>
      <c r="G27" s="85" t="s">
        <v>46</v>
      </c>
      <c r="H27" s="49"/>
      <c r="J27" s="38"/>
      <c r="K27" s="38"/>
      <c r="L27" s="59"/>
      <c r="M27" s="38"/>
    </row>
    <row r="28" spans="2:13" ht="15" customHeight="1" x14ac:dyDescent="0.35">
      <c r="B28" s="49"/>
      <c r="C28" s="54" t="s">
        <v>47</v>
      </c>
      <c r="D28" s="54"/>
      <c r="E28" s="46">
        <v>0</v>
      </c>
      <c r="F28" s="86"/>
      <c r="G28" s="46">
        <v>0</v>
      </c>
      <c r="H28" s="49"/>
      <c r="J28" s="38"/>
      <c r="K28" s="38" t="s">
        <v>48</v>
      </c>
      <c r="L28" s="59">
        <f>G28*G29-E28*E29</f>
        <v>0</v>
      </c>
      <c r="M28" s="38"/>
    </row>
    <row r="29" spans="2:13" ht="15" customHeight="1" x14ac:dyDescent="0.35">
      <c r="B29" s="49"/>
      <c r="C29" s="81" t="s">
        <v>54</v>
      </c>
      <c r="D29" s="81"/>
      <c r="E29" s="46">
        <v>0</v>
      </c>
      <c r="F29" s="81"/>
      <c r="G29" s="46">
        <v>0</v>
      </c>
      <c r="H29" s="49"/>
      <c r="J29" s="38"/>
      <c r="K29" s="38" t="s">
        <v>41</v>
      </c>
      <c r="L29" s="59">
        <f>'6. Timepriser'!G6</f>
        <v>369.47364851601969</v>
      </c>
      <c r="M29" s="38"/>
    </row>
    <row r="30" spans="2:13" ht="15" customHeight="1" x14ac:dyDescent="0.35">
      <c r="B30" s="49"/>
      <c r="C30" s="49"/>
      <c r="D30" s="49"/>
      <c r="E30" s="49"/>
      <c r="F30" s="49"/>
      <c r="G30" s="49"/>
      <c r="H30" s="49"/>
      <c r="J30" s="38"/>
      <c r="K30" s="38"/>
      <c r="L30" s="59"/>
      <c r="M30" s="38"/>
    </row>
    <row r="31" spans="2:13" ht="15" customHeight="1" x14ac:dyDescent="0.35">
      <c r="L31" s="61"/>
    </row>
    <row r="32" spans="2:13" ht="7" customHeight="1" x14ac:dyDescent="0.35">
      <c r="B32" s="49"/>
      <c r="C32" s="49"/>
      <c r="D32" s="49"/>
      <c r="E32" s="49"/>
      <c r="F32" s="49"/>
      <c r="G32" s="49"/>
      <c r="H32" s="49"/>
      <c r="J32" s="38"/>
      <c r="K32" s="38"/>
      <c r="L32" s="59"/>
      <c r="M32" s="38"/>
    </row>
    <row r="33" spans="2:13" s="76" customFormat="1" ht="15" customHeight="1" x14ac:dyDescent="0.35">
      <c r="B33" s="78"/>
      <c r="C33" s="79" t="s">
        <v>55</v>
      </c>
      <c r="D33" s="78"/>
      <c r="E33" s="87"/>
      <c r="F33" s="78"/>
      <c r="G33" s="79"/>
      <c r="H33" s="78"/>
      <c r="J33" s="57"/>
      <c r="K33" s="43" t="s">
        <v>56</v>
      </c>
      <c r="L33" s="44">
        <f>-L36*L37-L40*L41</f>
        <v>0</v>
      </c>
      <c r="M33" s="57"/>
    </row>
    <row r="34" spans="2:13" ht="7" customHeight="1" x14ac:dyDescent="0.35">
      <c r="B34" s="49"/>
      <c r="C34" s="49"/>
      <c r="D34" s="49"/>
      <c r="E34" s="80"/>
      <c r="F34" s="49"/>
      <c r="G34" s="80"/>
      <c r="H34" s="49"/>
      <c r="J34" s="38"/>
      <c r="K34" s="38"/>
      <c r="L34" s="59"/>
      <c r="M34" s="38"/>
    </row>
    <row r="35" spans="2:13" ht="15" customHeight="1" x14ac:dyDescent="0.35">
      <c r="B35" s="49"/>
      <c r="C35" s="84" t="s">
        <v>57</v>
      </c>
      <c r="D35" s="84"/>
      <c r="E35" s="84"/>
      <c r="F35" s="84"/>
      <c r="G35" s="84"/>
      <c r="H35" s="49"/>
      <c r="J35" s="38"/>
      <c r="K35" s="38"/>
      <c r="L35" s="59"/>
      <c r="M35" s="38"/>
    </row>
    <row r="36" spans="2:13" ht="15" customHeight="1" x14ac:dyDescent="0.35">
      <c r="B36" s="49"/>
      <c r="C36" s="54" t="s">
        <v>58</v>
      </c>
      <c r="D36" s="54"/>
      <c r="E36" s="54"/>
      <c r="F36" s="54"/>
      <c r="G36" s="46">
        <v>0</v>
      </c>
      <c r="H36" s="49"/>
      <c r="J36" s="38"/>
      <c r="K36" s="38" t="s">
        <v>39</v>
      </c>
      <c r="L36" s="59">
        <f>G36*G37*12</f>
        <v>0</v>
      </c>
      <c r="M36" s="38"/>
    </row>
    <row r="37" spans="2:13" ht="15" customHeight="1" x14ac:dyDescent="0.35">
      <c r="B37" s="49"/>
      <c r="C37" s="81" t="s">
        <v>59</v>
      </c>
      <c r="D37" s="81"/>
      <c r="E37" s="81"/>
      <c r="F37" s="81"/>
      <c r="G37" s="46">
        <v>0</v>
      </c>
      <c r="H37" s="49"/>
      <c r="J37" s="38"/>
      <c r="K37" s="38" t="s">
        <v>41</v>
      </c>
      <c r="L37" s="59">
        <f>'6. Timepriser'!G6</f>
        <v>369.47364851601969</v>
      </c>
      <c r="M37" s="38"/>
    </row>
    <row r="38" spans="2:13" ht="7" customHeight="1" x14ac:dyDescent="0.35">
      <c r="B38" s="49"/>
      <c r="C38" s="49"/>
      <c r="D38" s="49"/>
      <c r="E38" s="80"/>
      <c r="F38" s="49"/>
      <c r="G38" s="80"/>
      <c r="H38" s="49"/>
      <c r="J38" s="38"/>
      <c r="K38" s="38"/>
      <c r="L38" s="59"/>
      <c r="M38" s="38"/>
    </row>
    <row r="39" spans="2:13" ht="15" customHeight="1" x14ac:dyDescent="0.35">
      <c r="B39" s="49"/>
      <c r="C39" s="84" t="s">
        <v>60</v>
      </c>
      <c r="D39" s="84"/>
      <c r="E39" s="84"/>
      <c r="F39" s="84"/>
      <c r="G39" s="84"/>
      <c r="H39" s="49"/>
      <c r="J39" s="38"/>
      <c r="K39" s="38"/>
      <c r="L39" s="59"/>
      <c r="M39" s="38"/>
    </row>
    <row r="40" spans="2:13" ht="15" customHeight="1" x14ac:dyDescent="0.35">
      <c r="B40" s="49"/>
      <c r="C40" s="54" t="s">
        <v>58</v>
      </c>
      <c r="D40" s="54"/>
      <c r="E40" s="54"/>
      <c r="F40" s="54"/>
      <c r="G40" s="46">
        <v>0</v>
      </c>
      <c r="H40" s="49"/>
      <c r="J40" s="38"/>
      <c r="K40" s="38" t="s">
        <v>39</v>
      </c>
      <c r="L40" s="59">
        <f>G40*G41*12</f>
        <v>0</v>
      </c>
      <c r="M40" s="38"/>
    </row>
    <row r="41" spans="2:13" ht="15" customHeight="1" x14ac:dyDescent="0.35">
      <c r="B41" s="49"/>
      <c r="C41" s="81" t="s">
        <v>59</v>
      </c>
      <c r="D41" s="81"/>
      <c r="E41" s="81"/>
      <c r="F41" s="81"/>
      <c r="G41" s="46">
        <v>0</v>
      </c>
      <c r="H41" s="49"/>
      <c r="J41" s="38"/>
      <c r="K41" s="38" t="s">
        <v>41</v>
      </c>
      <c r="L41" s="59">
        <f>'6. Timepriser'!G6</f>
        <v>369.47364851601969</v>
      </c>
      <c r="M41" s="38"/>
    </row>
    <row r="42" spans="2:13" ht="15" customHeight="1" x14ac:dyDescent="0.35">
      <c r="B42" s="49"/>
      <c r="C42" s="49"/>
      <c r="D42" s="49"/>
      <c r="E42" s="80"/>
      <c r="F42" s="49"/>
      <c r="G42" s="80"/>
      <c r="H42" s="49"/>
      <c r="J42" s="38"/>
      <c r="K42" s="38"/>
      <c r="L42" s="59"/>
      <c r="M42" s="38"/>
    </row>
    <row r="43" spans="2:13" x14ac:dyDescent="0.35"/>
    <row r="44" spans="2:13" x14ac:dyDescent="0.35"/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4"/>
  </sheetPr>
  <dimension ref="A1:P49"/>
  <sheetViews>
    <sheetView showGridLines="0" zoomScale="85" zoomScaleNormal="85" workbookViewId="0"/>
  </sheetViews>
  <sheetFormatPr defaultColWidth="0" defaultRowHeight="14.5" zeroHeight="1" x14ac:dyDescent="0.35"/>
  <cols>
    <col min="1" max="1" width="3.7265625" customWidth="1"/>
    <col min="2" max="2" width="2.7265625" customWidth="1"/>
    <col min="3" max="3" width="48.7265625" customWidth="1"/>
    <col min="4" max="4" width="7.453125" style="64" customWidth="1"/>
    <col min="5" max="9" width="11.453125" style="64" customWidth="1"/>
    <col min="10" max="10" width="2.7265625" customWidth="1"/>
    <col min="11" max="11" width="4" customWidth="1"/>
    <col min="12" max="12" width="2.7265625" customWidth="1"/>
    <col min="13" max="13" width="31.26953125" customWidth="1"/>
    <col min="14" max="14" width="17.81640625" customWidth="1"/>
    <col min="15" max="15" width="4" customWidth="1"/>
    <col min="16" max="16" width="9.1796875" customWidth="1"/>
    <col min="17" max="17" width="9.1796875" hidden="1" customWidth="1"/>
    <col min="18" max="16384" width="9.1796875" hidden="1"/>
  </cols>
  <sheetData>
    <row r="1" spans="2:15" ht="16.5" customHeight="1" x14ac:dyDescent="0.35"/>
    <row r="2" spans="2:15" ht="15.5" x14ac:dyDescent="0.35">
      <c r="B2" s="1"/>
      <c r="C2" s="34"/>
      <c r="D2" s="65"/>
      <c r="E2" s="65"/>
      <c r="F2" s="65"/>
      <c r="G2" s="65"/>
      <c r="H2" s="65"/>
      <c r="I2" s="65"/>
      <c r="J2" s="1"/>
      <c r="L2" s="57"/>
      <c r="M2" s="57"/>
      <c r="N2" s="57"/>
      <c r="O2" s="57"/>
    </row>
    <row r="3" spans="2:15" ht="15.75" customHeight="1" thickBot="1" x14ac:dyDescent="0.4">
      <c r="B3" s="1"/>
      <c r="C3" s="90" t="s">
        <v>61</v>
      </c>
      <c r="D3" s="66"/>
      <c r="E3" s="35" t="s">
        <v>62</v>
      </c>
      <c r="F3" s="36" t="s">
        <v>63</v>
      </c>
      <c r="G3" s="36" t="s">
        <v>64</v>
      </c>
      <c r="H3" s="36" t="s">
        <v>65</v>
      </c>
      <c r="I3" s="36" t="s">
        <v>66</v>
      </c>
      <c r="J3" s="1"/>
      <c r="L3" s="38"/>
      <c r="M3" s="43" t="s">
        <v>67</v>
      </c>
      <c r="N3" s="44">
        <f>SUM(N4:N5)</f>
        <v>0</v>
      </c>
      <c r="O3" s="38"/>
    </row>
    <row r="4" spans="2:15" x14ac:dyDescent="0.35">
      <c r="B4" s="1"/>
      <c r="C4" s="67" t="s">
        <v>68</v>
      </c>
      <c r="D4" s="67"/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1"/>
      <c r="L4" s="38"/>
      <c r="M4" s="38" t="s">
        <v>69</v>
      </c>
      <c r="N4" s="59">
        <f>SUM(E4:I4)*52*'6. Timepriser'!G4</f>
        <v>0</v>
      </c>
      <c r="O4" s="38"/>
    </row>
    <row r="5" spans="2:15" x14ac:dyDescent="0.35">
      <c r="B5" s="1"/>
      <c r="C5" s="58" t="s">
        <v>70</v>
      </c>
      <c r="D5" s="58"/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1"/>
      <c r="L5" s="38"/>
      <c r="M5" s="38" t="s">
        <v>71</v>
      </c>
      <c r="N5" s="59">
        <f>SUM(E5:I5)*52*'6. Timepriser'!G6</f>
        <v>0</v>
      </c>
      <c r="O5" s="38"/>
    </row>
    <row r="6" spans="2:15" x14ac:dyDescent="0.35">
      <c r="B6" s="1"/>
      <c r="C6" s="1"/>
      <c r="D6" s="1"/>
      <c r="E6" s="31"/>
      <c r="F6" s="31"/>
      <c r="G6" s="31"/>
      <c r="H6" s="31"/>
      <c r="I6" s="31"/>
      <c r="J6" s="1"/>
      <c r="L6" s="38"/>
      <c r="M6" s="38"/>
      <c r="N6" s="59"/>
      <c r="O6" s="38"/>
    </row>
    <row r="7" spans="2:15" x14ac:dyDescent="0.35">
      <c r="D7"/>
      <c r="E7" s="88"/>
      <c r="F7" s="88"/>
      <c r="G7" s="88"/>
      <c r="H7" s="88"/>
      <c r="I7" s="88"/>
    </row>
    <row r="8" spans="2:15" x14ac:dyDescent="0.35">
      <c r="B8" s="1"/>
      <c r="C8" s="1"/>
      <c r="D8" s="1"/>
      <c r="E8" s="31"/>
      <c r="F8" s="31"/>
      <c r="G8" s="31"/>
      <c r="H8" s="31"/>
      <c r="I8" s="31"/>
      <c r="J8" s="1"/>
      <c r="L8" s="38"/>
      <c r="M8" s="38"/>
      <c r="N8" s="59"/>
      <c r="O8" s="38"/>
    </row>
    <row r="9" spans="2:15" ht="16" thickBot="1" x14ac:dyDescent="0.4">
      <c r="B9" s="1"/>
      <c r="C9" s="90" t="s">
        <v>72</v>
      </c>
      <c r="D9" s="66"/>
      <c r="E9" s="68"/>
      <c r="F9" s="31"/>
      <c r="G9" s="31"/>
      <c r="H9" s="31"/>
      <c r="I9" s="31"/>
      <c r="J9" s="1"/>
      <c r="L9" s="57"/>
      <c r="M9" s="43" t="s">
        <v>73</v>
      </c>
      <c r="N9" s="44">
        <f>SUM(N11:N12)</f>
        <v>0</v>
      </c>
      <c r="O9" s="57"/>
    </row>
    <row r="10" spans="2:15" ht="15.5" x14ac:dyDescent="0.35">
      <c r="B10" s="1"/>
      <c r="C10" s="67" t="s">
        <v>74</v>
      </c>
      <c r="D10" s="67"/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1"/>
      <c r="L10" s="38"/>
      <c r="M10" s="57"/>
      <c r="N10" s="70"/>
      <c r="O10" s="38"/>
    </row>
    <row r="11" spans="2:15" x14ac:dyDescent="0.35">
      <c r="B11" s="1"/>
      <c r="C11" s="58" t="s">
        <v>75</v>
      </c>
      <c r="D11" s="58"/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1"/>
      <c r="L11" s="38"/>
      <c r="M11" s="38" t="s">
        <v>76</v>
      </c>
      <c r="N11" s="59">
        <f>SUMPRODUCT(E10:I10,E11:I11)*'6. Timepriser'!G6</f>
        <v>0</v>
      </c>
      <c r="O11" s="38"/>
    </row>
    <row r="12" spans="2:15" x14ac:dyDescent="0.35">
      <c r="B12" s="1"/>
      <c r="C12" s="58" t="s">
        <v>77</v>
      </c>
      <c r="D12" s="58"/>
      <c r="E12" s="30">
        <v>0</v>
      </c>
      <c r="F12" s="30"/>
      <c r="G12" s="30">
        <v>0</v>
      </c>
      <c r="H12" s="30">
        <v>0</v>
      </c>
      <c r="I12" s="30">
        <v>0</v>
      </c>
      <c r="J12" s="1"/>
      <c r="L12" s="38"/>
      <c r="M12" s="38" t="s">
        <v>78</v>
      </c>
      <c r="N12" s="59">
        <f>SUMPRODUCT(E10:I10,E12:I12)</f>
        <v>0</v>
      </c>
      <c r="O12" s="38"/>
    </row>
    <row r="13" spans="2:15" ht="15" customHeight="1" x14ac:dyDescent="0.35">
      <c r="B13" s="1"/>
      <c r="C13" s="1"/>
      <c r="D13" s="1"/>
      <c r="E13" s="89"/>
      <c r="F13" s="89"/>
      <c r="G13" s="89"/>
      <c r="H13" s="89"/>
      <c r="I13" s="89"/>
      <c r="J13" s="1"/>
      <c r="L13" s="38"/>
      <c r="M13" s="57"/>
      <c r="N13" s="59"/>
      <c r="O13" s="38"/>
    </row>
    <row r="14" spans="2:15" ht="15" customHeight="1" x14ac:dyDescent="0.35">
      <c r="D14"/>
      <c r="E14"/>
      <c r="F14"/>
      <c r="G14"/>
      <c r="H14"/>
      <c r="I14"/>
      <c r="N14" s="61"/>
    </row>
    <row r="15" spans="2:15" ht="15" customHeight="1" x14ac:dyDescent="0.35">
      <c r="B15" s="1"/>
      <c r="C15" s="1"/>
      <c r="D15" s="1"/>
      <c r="E15" s="119"/>
      <c r="F15" s="1"/>
      <c r="G15" s="1"/>
      <c r="H15" s="1"/>
      <c r="I15" s="1"/>
      <c r="J15" s="1"/>
      <c r="L15" s="38"/>
      <c r="M15" s="38"/>
      <c r="N15" s="59"/>
      <c r="O15" s="38"/>
    </row>
    <row r="16" spans="2:15" ht="15" customHeight="1" thickBot="1" x14ac:dyDescent="0.4">
      <c r="B16" s="1"/>
      <c r="C16" s="90" t="s">
        <v>79</v>
      </c>
      <c r="D16" s="66"/>
      <c r="E16" s="69"/>
      <c r="F16" s="69"/>
      <c r="G16" s="69"/>
      <c r="H16" s="69"/>
      <c r="I16" s="69"/>
      <c r="J16" s="1"/>
      <c r="L16" s="57"/>
      <c r="M16" s="43" t="s">
        <v>80</v>
      </c>
      <c r="N16" s="44">
        <f>SUM(E17:I17)</f>
        <v>0</v>
      </c>
      <c r="O16" s="57"/>
    </row>
    <row r="17" spans="2:15" ht="15" customHeight="1" x14ac:dyDescent="0.35">
      <c r="B17" s="1"/>
      <c r="C17" s="58" t="s">
        <v>81</v>
      </c>
      <c r="D17" s="58"/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1"/>
      <c r="L17" s="38"/>
      <c r="M17" s="57"/>
      <c r="N17" s="70"/>
      <c r="O17" s="38"/>
    </row>
    <row r="18" spans="2:15" ht="15" customHeight="1" x14ac:dyDescent="0.35">
      <c r="B18" s="1"/>
      <c r="C18" s="1"/>
      <c r="D18" s="1"/>
      <c r="E18" s="1"/>
      <c r="F18" s="1"/>
      <c r="G18" s="1"/>
      <c r="H18" s="1"/>
      <c r="I18" s="1"/>
      <c r="J18" s="1"/>
      <c r="L18" s="38"/>
      <c r="M18" s="59"/>
      <c r="N18" s="59"/>
      <c r="O18" s="38"/>
    </row>
    <row r="19" spans="2:15" ht="15" customHeight="1" x14ac:dyDescent="0.35">
      <c r="D19"/>
      <c r="E19"/>
      <c r="F19"/>
      <c r="G19"/>
      <c r="H19"/>
      <c r="I19"/>
      <c r="N19" s="61"/>
    </row>
    <row r="20" spans="2:15" ht="15" customHeight="1" x14ac:dyDescent="0.35">
      <c r="B20" s="1"/>
      <c r="C20" s="1"/>
      <c r="D20" s="1"/>
      <c r="E20" s="31"/>
      <c r="F20" s="31"/>
      <c r="G20" s="31"/>
      <c r="H20" s="31"/>
      <c r="I20" s="31"/>
      <c r="J20" s="1"/>
      <c r="L20" s="38"/>
      <c r="M20" s="38"/>
      <c r="N20" s="59"/>
      <c r="O20" s="38"/>
    </row>
    <row r="21" spans="2:15" ht="15" customHeight="1" thickBot="1" x14ac:dyDescent="0.4">
      <c r="B21" s="1"/>
      <c r="C21" s="90" t="s">
        <v>82</v>
      </c>
      <c r="D21" s="66"/>
      <c r="E21" s="68"/>
      <c r="F21" s="68"/>
      <c r="G21" s="68"/>
      <c r="H21" s="68"/>
      <c r="I21" s="68"/>
      <c r="J21" s="1"/>
      <c r="L21" s="57"/>
      <c r="M21" s="43" t="s">
        <v>83</v>
      </c>
      <c r="N21" s="44">
        <f>N23*N24</f>
        <v>0</v>
      </c>
      <c r="O21" s="57"/>
    </row>
    <row r="22" spans="2:15" ht="15" customHeight="1" x14ac:dyDescent="0.35">
      <c r="B22" s="1"/>
      <c r="C22" s="67" t="s">
        <v>84</v>
      </c>
      <c r="D22" s="67"/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1"/>
      <c r="L22" s="38"/>
      <c r="M22" s="57"/>
      <c r="N22" s="70"/>
      <c r="O22" s="38"/>
    </row>
    <row r="23" spans="2:15" ht="15" customHeight="1" x14ac:dyDescent="0.35">
      <c r="B23" s="1"/>
      <c r="C23" s="1"/>
      <c r="D23" s="1"/>
      <c r="E23" s="31"/>
      <c r="F23" s="31"/>
      <c r="G23" s="120"/>
      <c r="H23" s="31"/>
      <c r="I23" s="31"/>
      <c r="J23" s="1"/>
      <c r="L23" s="38"/>
      <c r="M23" s="38" t="s">
        <v>85</v>
      </c>
      <c r="N23" s="59">
        <f>SUM(E22:I22)*E24</f>
        <v>0</v>
      </c>
      <c r="O23" s="38"/>
    </row>
    <row r="24" spans="2:15" ht="15" customHeight="1" x14ac:dyDescent="0.35">
      <c r="B24" s="1"/>
      <c r="C24" s="45" t="s">
        <v>86</v>
      </c>
      <c r="D24" s="45"/>
      <c r="E24" s="73">
        <v>0</v>
      </c>
      <c r="F24" s="31"/>
      <c r="G24" s="120"/>
      <c r="H24" s="31"/>
      <c r="I24" s="31"/>
      <c r="J24" s="1"/>
      <c r="L24" s="38"/>
      <c r="M24" s="38" t="s">
        <v>41</v>
      </c>
      <c r="N24" s="59">
        <f>'6. Timepriser'!G5</f>
        <v>379.71794380850173</v>
      </c>
      <c r="O24" s="38"/>
    </row>
    <row r="25" spans="2:15" ht="15" customHeight="1" x14ac:dyDescent="0.35">
      <c r="B25" s="1"/>
      <c r="C25" s="1"/>
      <c r="D25" s="1"/>
      <c r="E25" s="1"/>
      <c r="F25" s="1"/>
      <c r="G25" s="1"/>
      <c r="H25" s="1"/>
      <c r="I25" s="1"/>
      <c r="J25" s="1"/>
      <c r="L25" s="38"/>
      <c r="M25" s="59"/>
      <c r="N25" s="59"/>
      <c r="O25" s="38"/>
    </row>
    <row r="26" spans="2:15" ht="15" customHeight="1" x14ac:dyDescent="0.35">
      <c r="M26" s="76"/>
      <c r="N26" s="61"/>
    </row>
    <row r="27" spans="2:15" ht="15" customHeight="1" x14ac:dyDescent="0.35">
      <c r="B27" s="1"/>
      <c r="C27" s="1"/>
      <c r="D27" s="1"/>
      <c r="E27" s="31"/>
      <c r="F27" s="31"/>
      <c r="G27" s="31"/>
      <c r="H27" s="31"/>
      <c r="I27" s="31"/>
      <c r="J27" s="1"/>
      <c r="N27" s="105"/>
    </row>
    <row r="28" spans="2:15" ht="15" customHeight="1" thickBot="1" x14ac:dyDescent="0.4">
      <c r="B28" s="1"/>
      <c r="C28" s="90" t="s">
        <v>87</v>
      </c>
      <c r="D28" s="66"/>
      <c r="E28" s="35"/>
      <c r="F28" s="35"/>
      <c r="G28" s="35"/>
      <c r="H28" s="35"/>
      <c r="I28" s="35"/>
      <c r="J28" s="1"/>
      <c r="L28" s="76"/>
      <c r="M28" s="106"/>
      <c r="N28" s="107"/>
      <c r="O28" s="76"/>
    </row>
    <row r="29" spans="2:15" ht="15" customHeight="1" x14ac:dyDescent="0.35">
      <c r="B29" s="1"/>
      <c r="C29" s="58" t="s">
        <v>88</v>
      </c>
      <c r="D29" s="58"/>
      <c r="E29" s="104">
        <v>0</v>
      </c>
      <c r="F29" s="104">
        <v>0</v>
      </c>
      <c r="G29" s="104">
        <v>0</v>
      </c>
      <c r="H29" s="104">
        <v>0</v>
      </c>
      <c r="I29" s="104">
        <v>0</v>
      </c>
      <c r="J29" s="1"/>
      <c r="M29" s="76"/>
      <c r="N29" s="105"/>
    </row>
    <row r="30" spans="2:15" ht="15" customHeight="1" x14ac:dyDescent="0.35">
      <c r="B30" s="1"/>
      <c r="C30" s="1"/>
      <c r="D30" s="1"/>
      <c r="E30" s="1"/>
      <c r="F30" s="1"/>
      <c r="G30" s="1"/>
      <c r="H30" s="1"/>
      <c r="I30" s="1"/>
      <c r="J30" s="1"/>
      <c r="M30" s="105"/>
      <c r="N30" s="105"/>
    </row>
    <row r="31" spans="2:15" ht="15" customHeight="1" x14ac:dyDescent="0.35"/>
    <row r="32" spans="2:15" ht="15" customHeight="1" x14ac:dyDescent="0.35"/>
    <row r="33" ht="15" hidden="1" customHeight="1" x14ac:dyDescent="0.35"/>
    <row r="34" ht="15" hidden="1" customHeight="1" x14ac:dyDescent="0.35"/>
    <row r="35" ht="15" hidden="1" customHeight="1" x14ac:dyDescent="0.35"/>
    <row r="36" ht="15" hidden="1" customHeight="1" x14ac:dyDescent="0.35"/>
    <row r="37" ht="15" hidden="1" customHeight="1" x14ac:dyDescent="0.35"/>
    <row r="38" ht="15" hidden="1" customHeight="1" x14ac:dyDescent="0.35"/>
    <row r="39" ht="15" hidden="1" customHeight="1" x14ac:dyDescent="0.35"/>
    <row r="40" ht="15" hidden="1" customHeight="1" x14ac:dyDescent="0.35"/>
    <row r="41" ht="15" hidden="1" customHeight="1" x14ac:dyDescent="0.35"/>
    <row r="42" ht="15" hidden="1" customHeight="1" x14ac:dyDescent="0.35"/>
    <row r="43" ht="15" hidden="1" customHeight="1" x14ac:dyDescent="0.35"/>
    <row r="44" ht="15" hidden="1" customHeight="1" x14ac:dyDescent="0.35"/>
    <row r="45" ht="15" hidden="1" customHeight="1" x14ac:dyDescent="0.35"/>
    <row r="46" ht="15" hidden="1" customHeight="1" x14ac:dyDescent="0.35"/>
    <row r="47" ht="15" hidden="1" customHeight="1" x14ac:dyDescent="0.35"/>
    <row r="48" ht="15" hidden="1" customHeight="1" x14ac:dyDescent="0.35"/>
    <row r="49" ht="15" hidden="1" customHeight="1" x14ac:dyDescent="0.3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3"/>
  </sheetPr>
  <dimension ref="A1:AB45"/>
  <sheetViews>
    <sheetView showGridLines="0" zoomScale="85" zoomScaleNormal="85" workbookViewId="0"/>
  </sheetViews>
  <sheetFormatPr defaultColWidth="0" defaultRowHeight="14.5" zeroHeight="1" x14ac:dyDescent="0.35"/>
  <cols>
    <col min="1" max="1" width="3.453125" customWidth="1"/>
    <col min="2" max="2" width="47.453125" style="3" customWidth="1"/>
    <col min="3" max="3" width="16.54296875" style="3" customWidth="1"/>
    <col min="4" max="4" width="15.81640625" style="3" customWidth="1"/>
    <col min="5" max="8" width="16.54296875" style="3" customWidth="1"/>
    <col min="9" max="9" width="17" style="3" customWidth="1"/>
    <col min="10" max="10" width="10.7265625" customWidth="1"/>
    <col min="11" max="11" width="9.1796875" hidden="1" customWidth="1"/>
    <col min="12" max="28" width="0" hidden="1" customWidth="1"/>
    <col min="29" max="16384" width="9.1796875" hidden="1"/>
  </cols>
  <sheetData>
    <row r="1" spans="2:14" x14ac:dyDescent="0.35">
      <c r="B1"/>
      <c r="C1"/>
      <c r="D1"/>
      <c r="E1"/>
      <c r="F1"/>
      <c r="G1"/>
      <c r="H1"/>
      <c r="I1"/>
    </row>
    <row r="2" spans="2:14" s="76" customFormat="1" ht="15.5" x14ac:dyDescent="0.35">
      <c r="B2" s="131" t="s">
        <v>89</v>
      </c>
      <c r="C2" s="132">
        <v>2019</v>
      </c>
      <c r="D2" s="132">
        <f>C2+1</f>
        <v>2020</v>
      </c>
      <c r="E2" s="132">
        <f t="shared" ref="E2:G2" si="0">D2+1</f>
        <v>2021</v>
      </c>
      <c r="F2" s="132">
        <f t="shared" si="0"/>
        <v>2022</v>
      </c>
      <c r="G2" s="132">
        <f t="shared" si="0"/>
        <v>2023</v>
      </c>
      <c r="H2" s="133" t="s">
        <v>90</v>
      </c>
      <c r="I2" s="133" t="s">
        <v>91</v>
      </c>
      <c r="M2" s="134"/>
      <c r="N2" s="134"/>
    </row>
    <row r="3" spans="2:14" x14ac:dyDescent="0.35">
      <c r="B3" s="6" t="s">
        <v>92</v>
      </c>
      <c r="C3" s="113">
        <f t="shared" ref="C3:H3" si="1">SUM(C4:C8)</f>
        <v>0</v>
      </c>
      <c r="D3" s="113">
        <f>SUM(D4:D8)</f>
        <v>0</v>
      </c>
      <c r="E3" s="113">
        <f t="shared" si="1"/>
        <v>0</v>
      </c>
      <c r="F3" s="113">
        <f t="shared" si="1"/>
        <v>0</v>
      </c>
      <c r="G3" s="113">
        <f t="shared" si="1"/>
        <v>0</v>
      </c>
      <c r="H3" s="116">
        <f t="shared" si="1"/>
        <v>0</v>
      </c>
      <c r="I3" s="113">
        <f>SUM(C3:G3)</f>
        <v>0</v>
      </c>
      <c r="K3" s="18"/>
      <c r="L3" s="18"/>
      <c r="M3" s="18"/>
      <c r="N3" s="18"/>
    </row>
    <row r="4" spans="2:14" x14ac:dyDescent="0.35">
      <c r="B4" s="25" t="str">
        <f>IF('1.Match mellem behov og ydelser'!D3="","",'1.Match mellem behov og ydelser'!C3&amp;" "&amp;'1.Match mellem behov og ydelser'!D3)</f>
        <v/>
      </c>
      <c r="C4" s="4">
        <f>'1.Match mellem behov og ydelser'!N3*'3. Implementering'!E29</f>
        <v>0</v>
      </c>
      <c r="D4" s="4">
        <f>IFERROR(C4*('3. Implementering'!$F$29/'3. Implementering'!$E$29),0)</f>
        <v>0</v>
      </c>
      <c r="E4" s="4">
        <f>IFERROR(D4*('3. Implementering'!$G$29/'3. Implementering'!$F$29),0)</f>
        <v>0</v>
      </c>
      <c r="F4" s="4">
        <f>IFERROR(E4*('3. Implementering'!$H$29/'3. Implementering'!$G$29),0)</f>
        <v>0</v>
      </c>
      <c r="G4" s="4">
        <f>IFERROR(F4*('3. Implementering'!$I$29/'3. Implementering'!$H$29),0)</f>
        <v>0</v>
      </c>
      <c r="H4" s="24">
        <f>G4</f>
        <v>0</v>
      </c>
      <c r="I4" s="12">
        <f>SUM(C4:G4)</f>
        <v>0</v>
      </c>
      <c r="K4" s="18"/>
      <c r="L4" s="18"/>
      <c r="M4" s="18"/>
      <c r="N4" s="18"/>
    </row>
    <row r="5" spans="2:14" x14ac:dyDescent="0.35">
      <c r="B5" s="25" t="str">
        <f>IF('1.Match mellem behov og ydelser'!D9="","",'1.Match mellem behov og ydelser'!C9&amp;" "&amp;'1.Match mellem behov og ydelser'!D9)</f>
        <v/>
      </c>
      <c r="C5" s="4">
        <f>'1.Match mellem behov og ydelser'!N9*'3. Implementering'!E29</f>
        <v>0</v>
      </c>
      <c r="D5" s="4">
        <f>IFERROR(C5*('3. Implementering'!$F$29/'3. Implementering'!$E$29),0)</f>
        <v>0</v>
      </c>
      <c r="E5" s="4">
        <f>IFERROR(D5*('3. Implementering'!$G$29/'3. Implementering'!$F$29),0)</f>
        <v>0</v>
      </c>
      <c r="F5" s="4">
        <f>IFERROR(E5*('3. Implementering'!$H$29/'3. Implementering'!$G$29),0)</f>
        <v>0</v>
      </c>
      <c r="G5" s="4">
        <f>IFERROR(F5*('3. Implementering'!$I$29/'3. Implementering'!$H$29),0)</f>
        <v>0</v>
      </c>
      <c r="H5" s="24">
        <f t="shared" ref="H5:H8" si="2">G5</f>
        <v>0</v>
      </c>
      <c r="I5" s="12">
        <f t="shared" ref="I5:I8" si="3">SUM(C5:G5)</f>
        <v>0</v>
      </c>
      <c r="J5" s="121"/>
      <c r="K5" s="18"/>
      <c r="L5" s="18"/>
      <c r="M5" s="18"/>
      <c r="N5" s="18"/>
    </row>
    <row r="6" spans="2:14" x14ac:dyDescent="0.35">
      <c r="B6" s="25" t="str">
        <f>IF('1.Match mellem behov og ydelser'!D15="","",'1.Match mellem behov og ydelser'!C15&amp;" "&amp;'1.Match mellem behov og ydelser'!D15)</f>
        <v/>
      </c>
      <c r="C6" s="4">
        <f>'1.Match mellem behov og ydelser'!N15*'3. Implementering'!E29</f>
        <v>0</v>
      </c>
      <c r="D6" s="4">
        <f>IFERROR(C6*('3. Implementering'!$F$29/'3. Implementering'!$E$29),0)</f>
        <v>0</v>
      </c>
      <c r="E6" s="4">
        <f>IFERROR(D6*('3. Implementering'!$G$29/'3. Implementering'!$F$29),0)</f>
        <v>0</v>
      </c>
      <c r="F6" s="4">
        <f>IFERROR(E6*('3. Implementering'!$H$29/'3. Implementering'!$G$29),0)</f>
        <v>0</v>
      </c>
      <c r="G6" s="4">
        <f>IFERROR(F6*('3. Implementering'!$I$29/'3. Implementering'!$H$29),0)</f>
        <v>0</v>
      </c>
      <c r="H6" s="24">
        <f t="shared" si="2"/>
        <v>0</v>
      </c>
      <c r="I6" s="12">
        <f t="shared" si="3"/>
        <v>0</v>
      </c>
      <c r="K6" s="18"/>
      <c r="L6" s="18"/>
      <c r="M6" s="18"/>
      <c r="N6" s="18"/>
    </row>
    <row r="7" spans="2:14" x14ac:dyDescent="0.35">
      <c r="B7" s="25" t="str">
        <f>IF('1.Match mellem behov og ydelser'!D21="","",'1.Match mellem behov og ydelser'!C21&amp;" "&amp;'1.Match mellem behov og ydelser'!D21)</f>
        <v/>
      </c>
      <c r="C7" s="4">
        <f>'1.Match mellem behov og ydelser'!N21*'3. Implementering'!E29</f>
        <v>0</v>
      </c>
      <c r="D7" s="4">
        <f>IFERROR(C7*('3. Implementering'!$F$29/'3. Implementering'!$E$29),0)</f>
        <v>0</v>
      </c>
      <c r="E7" s="4">
        <f>IFERROR(D7*('3. Implementering'!$G$29/'3. Implementering'!$F$29),0)</f>
        <v>0</v>
      </c>
      <c r="F7" s="4">
        <f>IFERROR(E7*('3. Implementering'!$H$29/'3. Implementering'!$G$29),0)</f>
        <v>0</v>
      </c>
      <c r="G7" s="4">
        <f>IFERROR(F7*('3. Implementering'!$I$29/'3. Implementering'!$H$29),0)</f>
        <v>0</v>
      </c>
      <c r="H7" s="24">
        <f t="shared" si="2"/>
        <v>0</v>
      </c>
      <c r="I7" s="12">
        <f t="shared" si="3"/>
        <v>0</v>
      </c>
      <c r="K7" s="18"/>
      <c r="L7" s="18"/>
      <c r="M7" s="18"/>
      <c r="N7" s="18"/>
    </row>
    <row r="8" spans="2:14" x14ac:dyDescent="0.35">
      <c r="B8" s="25" t="str">
        <f>IF('1.Match mellem behov og ydelser'!D27="","",'1.Match mellem behov og ydelser'!C27&amp;" "&amp;'1.Match mellem behov og ydelser'!D27)</f>
        <v/>
      </c>
      <c r="C8" s="4">
        <f>'1.Match mellem behov og ydelser'!N27*'3. Implementering'!E29</f>
        <v>0</v>
      </c>
      <c r="D8" s="4">
        <f>IFERROR(C8*('3. Implementering'!$F$29/'3. Implementering'!$E$29),0)</f>
        <v>0</v>
      </c>
      <c r="E8" s="4">
        <f>IFERROR(D8*('3. Implementering'!$G$29/'3. Implementering'!$F$29),0)</f>
        <v>0</v>
      </c>
      <c r="F8" s="4">
        <f>IFERROR(E8*('3. Implementering'!$H$29/'3. Implementering'!$G$29),0)</f>
        <v>0</v>
      </c>
      <c r="G8" s="4">
        <f>IFERROR(F8*('3. Implementering'!$I$29/'3. Implementering'!$H$29),0)</f>
        <v>0</v>
      </c>
      <c r="H8" s="24">
        <f t="shared" si="2"/>
        <v>0</v>
      </c>
      <c r="I8" s="12">
        <f t="shared" si="3"/>
        <v>0</v>
      </c>
      <c r="K8" s="18"/>
      <c r="L8" s="18"/>
      <c r="M8" s="18"/>
    </row>
    <row r="9" spans="2:14" ht="10" customHeight="1" x14ac:dyDescent="0.35">
      <c r="B9" s="8"/>
      <c r="C9" s="5"/>
      <c r="D9" s="5"/>
      <c r="E9" s="5"/>
      <c r="F9" s="5"/>
      <c r="G9" s="5"/>
      <c r="H9" s="15"/>
      <c r="K9" s="18"/>
      <c r="L9" s="18"/>
    </row>
    <row r="10" spans="2:14" x14ac:dyDescent="0.35">
      <c r="B10" s="6" t="s">
        <v>93</v>
      </c>
      <c r="C10" s="113">
        <f t="shared" ref="C10:H10" si="4">SUM(C11:C12)</f>
        <v>0</v>
      </c>
      <c r="D10" s="113">
        <f t="shared" si="4"/>
        <v>0</v>
      </c>
      <c r="E10" s="113">
        <f t="shared" si="4"/>
        <v>0</v>
      </c>
      <c r="F10" s="113">
        <f t="shared" si="4"/>
        <v>0</v>
      </c>
      <c r="G10" s="113">
        <f t="shared" si="4"/>
        <v>0</v>
      </c>
      <c r="H10" s="116">
        <f t="shared" si="4"/>
        <v>0</v>
      </c>
      <c r="I10" s="113">
        <f>SUM(C10:G10)</f>
        <v>0</v>
      </c>
      <c r="K10" s="18"/>
      <c r="L10" s="18"/>
    </row>
    <row r="11" spans="2:14" x14ac:dyDescent="0.35">
      <c r="B11" s="7" t="s">
        <v>94</v>
      </c>
      <c r="C11" s="12">
        <f>'2. Administrationstid'!L3+'2. Administrationstid'!L10</f>
        <v>0</v>
      </c>
      <c r="D11" s="12">
        <f>C11</f>
        <v>0</v>
      </c>
      <c r="E11" s="12">
        <f t="shared" ref="E11:G11" si="5">D11</f>
        <v>0</v>
      </c>
      <c r="F11" s="12">
        <f t="shared" si="5"/>
        <v>0</v>
      </c>
      <c r="G11" s="12">
        <f t="shared" si="5"/>
        <v>0</v>
      </c>
      <c r="H11" s="24">
        <f>G11</f>
        <v>0</v>
      </c>
      <c r="I11" s="4">
        <f>SUM(B11:H11)</f>
        <v>0</v>
      </c>
      <c r="K11" s="18"/>
      <c r="L11" s="18"/>
    </row>
    <row r="12" spans="2:14" x14ac:dyDescent="0.35">
      <c r="B12" s="20" t="s">
        <v>95</v>
      </c>
      <c r="C12" s="12">
        <f>'2. Administrationstid'!L18+'2. Administrationstid'!L25+'2. Administrationstid'!L33</f>
        <v>0</v>
      </c>
      <c r="D12" s="12">
        <f>C12</f>
        <v>0</v>
      </c>
      <c r="E12" s="12">
        <f t="shared" ref="E12:G12" si="6">D12</f>
        <v>0</v>
      </c>
      <c r="F12" s="12">
        <f t="shared" si="6"/>
        <v>0</v>
      </c>
      <c r="G12" s="12">
        <f t="shared" si="6"/>
        <v>0</v>
      </c>
      <c r="H12" s="24">
        <f>G12</f>
        <v>0</v>
      </c>
      <c r="I12" s="4">
        <f t="shared" ref="I12" si="7">SUM(B12:G12)</f>
        <v>0</v>
      </c>
    </row>
    <row r="13" spans="2:14" ht="10" customHeight="1" thickBot="1" x14ac:dyDescent="0.4">
      <c r="B13" s="8"/>
      <c r="C13" s="5"/>
      <c r="D13" s="5"/>
      <c r="E13" s="5"/>
      <c r="F13" s="5"/>
      <c r="G13" s="5"/>
      <c r="H13" s="24"/>
      <c r="I13" s="5"/>
      <c r="K13" s="18"/>
      <c r="L13" s="18"/>
      <c r="N13" s="18"/>
    </row>
    <row r="14" spans="2:14" s="76" customFormat="1" ht="16" thickBot="1" x14ac:dyDescent="0.4">
      <c r="B14" s="9" t="s">
        <v>96</v>
      </c>
      <c r="C14" s="21">
        <f t="shared" ref="C14:H14" si="8">C10+C3</f>
        <v>0</v>
      </c>
      <c r="D14" s="21">
        <f t="shared" si="8"/>
        <v>0</v>
      </c>
      <c r="E14" s="21">
        <f t="shared" si="8"/>
        <v>0</v>
      </c>
      <c r="F14" s="21">
        <f t="shared" si="8"/>
        <v>0</v>
      </c>
      <c r="G14" s="21">
        <f t="shared" si="8"/>
        <v>0</v>
      </c>
      <c r="H14" s="130">
        <f t="shared" si="8"/>
        <v>0</v>
      </c>
      <c r="I14" s="22">
        <f>SUM(C14:G14)</f>
        <v>0</v>
      </c>
      <c r="K14" s="134"/>
      <c r="L14" s="134"/>
      <c r="M14" s="134"/>
      <c r="N14" s="134"/>
    </row>
    <row r="15" spans="2:14" x14ac:dyDescent="0.35">
      <c r="B15" s="8"/>
      <c r="K15" s="18"/>
      <c r="L15" s="18"/>
      <c r="M15" s="18"/>
      <c r="N15" s="18"/>
    </row>
    <row r="16" spans="2:14" s="76" customFormat="1" ht="15.5" x14ac:dyDescent="0.35">
      <c r="B16" s="131" t="s">
        <v>97</v>
      </c>
      <c r="C16" s="132">
        <f t="shared" ref="C16:I16" si="9">C2</f>
        <v>2019</v>
      </c>
      <c r="D16" s="132">
        <f t="shared" si="9"/>
        <v>2020</v>
      </c>
      <c r="E16" s="132">
        <f t="shared" si="9"/>
        <v>2021</v>
      </c>
      <c r="F16" s="132">
        <f t="shared" si="9"/>
        <v>2022</v>
      </c>
      <c r="G16" s="132">
        <f t="shared" si="9"/>
        <v>2023</v>
      </c>
      <c r="H16" s="132" t="str">
        <f t="shared" si="9"/>
        <v>år n</v>
      </c>
      <c r="I16" s="132" t="str">
        <f t="shared" si="9"/>
        <v>Samlede 5 år</v>
      </c>
      <c r="K16" s="135"/>
      <c r="L16" s="135"/>
      <c r="M16" s="134"/>
      <c r="N16" s="134"/>
    </row>
    <row r="17" spans="2:14" x14ac:dyDescent="0.35">
      <c r="B17" s="6" t="s">
        <v>98</v>
      </c>
      <c r="C17" s="112">
        <f t="shared" ref="C17:H17" si="10">SUM(C18:C19)</f>
        <v>0</v>
      </c>
      <c r="D17" s="112">
        <f t="shared" si="10"/>
        <v>0</v>
      </c>
      <c r="E17" s="112">
        <f t="shared" si="10"/>
        <v>0</v>
      </c>
      <c r="F17" s="112">
        <f t="shared" si="10"/>
        <v>0</v>
      </c>
      <c r="G17" s="112">
        <f t="shared" si="10"/>
        <v>0</v>
      </c>
      <c r="H17" s="115">
        <f t="shared" si="10"/>
        <v>0</v>
      </c>
      <c r="I17" s="113">
        <f>SUM(C17:G17)</f>
        <v>0</v>
      </c>
      <c r="K17" s="18"/>
      <c r="L17" s="18"/>
      <c r="M17" s="18"/>
      <c r="N17" s="18"/>
    </row>
    <row r="18" spans="2:14" x14ac:dyDescent="0.35">
      <c r="B18" s="28" t="s">
        <v>99</v>
      </c>
      <c r="C18" s="4">
        <f>'3. Implementering'!E4*52*'6. Timepriser'!$G$4</f>
        <v>0</v>
      </c>
      <c r="D18" s="4">
        <f>'3. Implementering'!F4*52*'6. Timepriser'!$G$4</f>
        <v>0</v>
      </c>
      <c r="E18" s="4">
        <f>'3. Implementering'!G4*52*'6. Timepriser'!$G$4</f>
        <v>0</v>
      </c>
      <c r="F18" s="4">
        <f>'3. Implementering'!H4*52*'6. Timepriser'!$G$4</f>
        <v>0</v>
      </c>
      <c r="G18" s="4">
        <f>'3. Implementering'!I4*52*'6. Timepriser'!$G$4</f>
        <v>0</v>
      </c>
      <c r="H18" s="24">
        <f>G18</f>
        <v>0</v>
      </c>
      <c r="I18" s="4">
        <f>SUM(C18:G18)</f>
        <v>0</v>
      </c>
      <c r="K18" s="18"/>
      <c r="L18" s="18"/>
      <c r="M18" s="18"/>
      <c r="N18" s="18"/>
    </row>
    <row r="19" spans="2:14" x14ac:dyDescent="0.35">
      <c r="B19" s="28" t="s">
        <v>100</v>
      </c>
      <c r="C19" s="4">
        <f>'3. Implementering'!E5*52*'6. Timepriser'!$G$6</f>
        <v>0</v>
      </c>
      <c r="D19" s="4">
        <f>'3. Implementering'!F5*52*'6. Timepriser'!$G$6</f>
        <v>0</v>
      </c>
      <c r="E19" s="4">
        <f>'3. Implementering'!G5*52*'6. Timepriser'!$G$6</f>
        <v>0</v>
      </c>
      <c r="F19" s="4">
        <f>'3. Implementering'!H5*52*'6. Timepriser'!$G$6</f>
        <v>0</v>
      </c>
      <c r="G19" s="4">
        <f>'3. Implementering'!I5*52*'6. Timepriser'!$G$6</f>
        <v>0</v>
      </c>
      <c r="H19" s="24">
        <f>G19</f>
        <v>0</v>
      </c>
      <c r="I19" s="4">
        <f>SUM(C19:G19)</f>
        <v>0</v>
      </c>
      <c r="K19" s="18"/>
      <c r="L19" s="18"/>
      <c r="M19" s="18"/>
      <c r="N19" s="18"/>
    </row>
    <row r="20" spans="2:14" ht="10" customHeight="1" x14ac:dyDescent="0.35">
      <c r="B20" s="14"/>
      <c r="C20" s="32"/>
      <c r="D20" s="32"/>
      <c r="E20" s="32"/>
      <c r="F20" s="32"/>
      <c r="G20" s="32"/>
      <c r="H20" s="33"/>
      <c r="I20" s="32"/>
      <c r="J20" s="19"/>
      <c r="K20" s="18"/>
      <c r="L20" s="18"/>
      <c r="M20" s="18"/>
      <c r="N20" s="18"/>
    </row>
    <row r="21" spans="2:14" x14ac:dyDescent="0.35">
      <c r="B21" s="6" t="s">
        <v>101</v>
      </c>
      <c r="C21" s="113">
        <f t="shared" ref="C21:H21" si="11">SUM(C22:C23)</f>
        <v>0</v>
      </c>
      <c r="D21" s="113">
        <f t="shared" si="11"/>
        <v>0</v>
      </c>
      <c r="E21" s="113">
        <f t="shared" si="11"/>
        <v>0</v>
      </c>
      <c r="F21" s="113">
        <f t="shared" si="11"/>
        <v>0</v>
      </c>
      <c r="G21" s="113">
        <f t="shared" si="11"/>
        <v>0</v>
      </c>
      <c r="H21" s="116">
        <f t="shared" si="11"/>
        <v>0</v>
      </c>
      <c r="I21" s="113">
        <f>SUM(C21:G21)</f>
        <v>0</v>
      </c>
      <c r="K21" s="18"/>
      <c r="L21" s="18"/>
      <c r="M21" s="18"/>
      <c r="N21" s="18"/>
    </row>
    <row r="22" spans="2:14" x14ac:dyDescent="0.35">
      <c r="B22" s="28" t="s">
        <v>102</v>
      </c>
      <c r="C22" s="4">
        <f>'3. Implementering'!E10*'3. Implementering'!E11*'6. Timepriser'!$G$6</f>
        <v>0</v>
      </c>
      <c r="D22" s="4">
        <f>'3. Implementering'!F10*'3. Implementering'!F11*'6. Timepriser'!$G$6</f>
        <v>0</v>
      </c>
      <c r="E22" s="4">
        <f>'3. Implementering'!G10*'3. Implementering'!G11*'6. Timepriser'!$G$6</f>
        <v>0</v>
      </c>
      <c r="F22" s="4">
        <f>'3. Implementering'!H10*'3. Implementering'!H11*'6. Timepriser'!$G$6</f>
        <v>0</v>
      </c>
      <c r="G22" s="4">
        <f>'3. Implementering'!I10*'3. Implementering'!I11*'6. Timepriser'!$G$6</f>
        <v>0</v>
      </c>
      <c r="H22" s="24">
        <v>0</v>
      </c>
      <c r="I22" s="4">
        <f>SUM(C22:G22)</f>
        <v>0</v>
      </c>
      <c r="K22" s="18"/>
      <c r="L22" s="18"/>
      <c r="M22" s="18"/>
      <c r="N22" s="8"/>
    </row>
    <row r="23" spans="2:14" x14ac:dyDescent="0.35">
      <c r="B23" s="28" t="s">
        <v>103</v>
      </c>
      <c r="C23" s="4">
        <f>'3. Implementering'!E10*'3. Implementering'!E12</f>
        <v>0</v>
      </c>
      <c r="D23" s="4">
        <f>'3. Implementering'!F10*'3. Implementering'!F12</f>
        <v>0</v>
      </c>
      <c r="E23" s="4">
        <f>'3. Implementering'!G10*'3. Implementering'!G12</f>
        <v>0</v>
      </c>
      <c r="F23" s="4">
        <f>'3. Implementering'!H10*'3. Implementering'!H12</f>
        <v>0</v>
      </c>
      <c r="G23" s="4">
        <f>'3. Implementering'!I10*'3. Implementering'!I12</f>
        <v>0</v>
      </c>
      <c r="H23" s="24">
        <v>0</v>
      </c>
      <c r="I23" s="4">
        <f>SUM(C23:G23)</f>
        <v>0</v>
      </c>
      <c r="K23" s="18"/>
      <c r="L23" s="18"/>
      <c r="M23" s="18"/>
      <c r="N23" s="18"/>
    </row>
    <row r="24" spans="2:14" ht="10" customHeight="1" x14ac:dyDescent="0.35">
      <c r="B24" s="8"/>
      <c r="C24" s="5"/>
      <c r="D24" s="5"/>
      <c r="E24" s="5"/>
      <c r="F24" s="5"/>
      <c r="G24" s="5"/>
      <c r="H24" s="15"/>
      <c r="K24" s="18"/>
      <c r="L24" s="18"/>
      <c r="M24" s="18"/>
      <c r="N24" s="18"/>
    </row>
    <row r="25" spans="2:14" x14ac:dyDescent="0.35">
      <c r="B25" s="6" t="s">
        <v>104</v>
      </c>
      <c r="C25" s="113">
        <f>C26</f>
        <v>0</v>
      </c>
      <c r="D25" s="113">
        <f>D26</f>
        <v>0</v>
      </c>
      <c r="E25" s="113">
        <f>E26</f>
        <v>0</v>
      </c>
      <c r="F25" s="113">
        <f>F26</f>
        <v>0</v>
      </c>
      <c r="G25" s="113">
        <f>G26</f>
        <v>0</v>
      </c>
      <c r="H25" s="117">
        <f t="shared" ref="H25" si="12">H26</f>
        <v>0</v>
      </c>
      <c r="I25" s="113">
        <f>SUM(C25:G25)</f>
        <v>0</v>
      </c>
      <c r="K25" s="18"/>
      <c r="L25" s="18"/>
      <c r="M25" s="18"/>
      <c r="N25" s="18"/>
    </row>
    <row r="26" spans="2:14" x14ac:dyDescent="0.35">
      <c r="B26" s="28" t="s">
        <v>105</v>
      </c>
      <c r="C26" s="4">
        <f>'3. Implementering'!E17</f>
        <v>0</v>
      </c>
      <c r="D26" s="4">
        <f>'3. Implementering'!F17</f>
        <v>0</v>
      </c>
      <c r="E26" s="4">
        <f>'3. Implementering'!G17</f>
        <v>0</v>
      </c>
      <c r="F26" s="4">
        <f>'3. Implementering'!H17</f>
        <v>0</v>
      </c>
      <c r="G26" s="4">
        <f>'3. Implementering'!I17</f>
        <v>0</v>
      </c>
      <c r="H26" s="24">
        <v>0</v>
      </c>
      <c r="I26" s="4">
        <f>SUM(C26:H26)</f>
        <v>0</v>
      </c>
      <c r="K26" s="18"/>
      <c r="L26" s="18"/>
      <c r="M26" s="18"/>
      <c r="N26" s="18"/>
    </row>
    <row r="27" spans="2:14" ht="10" customHeight="1" x14ac:dyDescent="0.35">
      <c r="B27" s="8"/>
      <c r="C27" s="5"/>
      <c r="D27" s="5"/>
      <c r="E27" s="5"/>
      <c r="F27" s="5"/>
      <c r="G27" s="5"/>
      <c r="H27" s="15"/>
      <c r="K27" s="18"/>
      <c r="L27" s="18"/>
      <c r="M27" s="18"/>
      <c r="N27" s="18"/>
    </row>
    <row r="28" spans="2:14" x14ac:dyDescent="0.35">
      <c r="B28" s="6" t="s">
        <v>106</v>
      </c>
      <c r="C28" s="114">
        <f>C29</f>
        <v>0</v>
      </c>
      <c r="D28" s="6"/>
      <c r="E28" s="6"/>
      <c r="F28" s="6"/>
      <c r="G28" s="6"/>
      <c r="H28" s="23"/>
      <c r="I28" s="113">
        <f>SUM(C28:G28)</f>
        <v>0</v>
      </c>
      <c r="K28" s="18"/>
      <c r="L28" s="18"/>
      <c r="M28" s="18"/>
      <c r="N28" s="18"/>
    </row>
    <row r="29" spans="2:14" x14ac:dyDescent="0.35">
      <c r="B29" s="28" t="s">
        <v>107</v>
      </c>
      <c r="C29" s="4">
        <f>'3. Implementering'!N21</f>
        <v>0</v>
      </c>
      <c r="D29" s="4">
        <f>'3. Implementering'!F27</f>
        <v>0</v>
      </c>
      <c r="E29" s="4">
        <f>'3. Implementering'!G27</f>
        <v>0</v>
      </c>
      <c r="F29" s="4">
        <f>'3. Implementering'!H27</f>
        <v>0</v>
      </c>
      <c r="G29" s="4">
        <f>'3. Implementering'!I27</f>
        <v>0</v>
      </c>
      <c r="H29" s="24">
        <v>0</v>
      </c>
      <c r="I29" s="4">
        <f>SUM(C29:H29)</f>
        <v>0</v>
      </c>
      <c r="K29" s="18"/>
      <c r="L29" s="18"/>
      <c r="M29" s="18"/>
      <c r="N29" s="18"/>
    </row>
    <row r="30" spans="2:14" ht="10" customHeight="1" thickBot="1" x14ac:dyDescent="0.4">
      <c r="C30" s="5"/>
      <c r="D30" s="5"/>
      <c r="E30" s="5"/>
      <c r="F30" s="5"/>
      <c r="G30" s="5"/>
      <c r="H30" s="15"/>
      <c r="M30" s="18"/>
      <c r="N30" s="18"/>
    </row>
    <row r="31" spans="2:14" s="76" customFormat="1" ht="15" customHeight="1" thickBot="1" x14ac:dyDescent="0.4">
      <c r="B31" s="9" t="s">
        <v>108</v>
      </c>
      <c r="C31" s="10">
        <f>C17+C21+C25+C28</f>
        <v>0</v>
      </c>
      <c r="D31" s="10">
        <f t="shared" ref="D31:G31" si="13">D17+D21+D25+D28</f>
        <v>0</v>
      </c>
      <c r="E31" s="10">
        <f t="shared" si="13"/>
        <v>0</v>
      </c>
      <c r="F31" s="10">
        <f>F17+F21+F25+F28</f>
        <v>0</v>
      </c>
      <c r="G31" s="10">
        <f t="shared" si="13"/>
        <v>0</v>
      </c>
      <c r="H31" s="118">
        <f>H17+H21+H25+H28</f>
        <v>0</v>
      </c>
      <c r="I31" s="11">
        <f>SUM(C31:G31)</f>
        <v>0</v>
      </c>
      <c r="M31" s="134"/>
      <c r="N31" s="134"/>
    </row>
    <row r="32" spans="2:14" x14ac:dyDescent="0.35">
      <c r="M32" s="18"/>
      <c r="N32" s="18"/>
    </row>
    <row r="33" spans="2:14" s="76" customFormat="1" ht="20.25" customHeight="1" x14ac:dyDescent="0.35">
      <c r="B33" s="131" t="s">
        <v>109</v>
      </c>
      <c r="C33" s="132">
        <f t="shared" ref="C33:I33" si="14">C16</f>
        <v>2019</v>
      </c>
      <c r="D33" s="132">
        <f t="shared" si="14"/>
        <v>2020</v>
      </c>
      <c r="E33" s="132">
        <f t="shared" si="14"/>
        <v>2021</v>
      </c>
      <c r="F33" s="132">
        <f t="shared" si="14"/>
        <v>2022</v>
      </c>
      <c r="G33" s="132">
        <f t="shared" si="14"/>
        <v>2023</v>
      </c>
      <c r="H33" s="132" t="str">
        <f t="shared" si="14"/>
        <v>år n</v>
      </c>
      <c r="I33" s="132" t="str">
        <f t="shared" si="14"/>
        <v>Samlede 5 år</v>
      </c>
      <c r="K33" s="134"/>
      <c r="L33" s="134"/>
      <c r="M33" s="134"/>
      <c r="N33" s="134"/>
    </row>
    <row r="34" spans="2:14" x14ac:dyDescent="0.35">
      <c r="B34" s="122" t="s">
        <v>89</v>
      </c>
      <c r="C34" s="13">
        <f t="shared" ref="C34:H34" si="15">SUM(C35:C36)</f>
        <v>0</v>
      </c>
      <c r="D34" s="13">
        <f t="shared" si="15"/>
        <v>0</v>
      </c>
      <c r="E34" s="13">
        <f t="shared" si="15"/>
        <v>0</v>
      </c>
      <c r="F34" s="13">
        <f t="shared" si="15"/>
        <v>0</v>
      </c>
      <c r="G34" s="13">
        <f t="shared" si="15"/>
        <v>0</v>
      </c>
      <c r="H34" s="16">
        <f t="shared" si="15"/>
        <v>0</v>
      </c>
      <c r="I34" s="13">
        <f>SUM(C34:G34)</f>
        <v>0</v>
      </c>
      <c r="K34" s="18"/>
      <c r="L34" s="18"/>
      <c r="M34" s="18"/>
      <c r="N34" s="18"/>
    </row>
    <row r="35" spans="2:14" x14ac:dyDescent="0.35">
      <c r="B35" s="8" t="s">
        <v>110</v>
      </c>
      <c r="C35" s="26">
        <f t="shared" ref="C35:H35" si="16">C3</f>
        <v>0</v>
      </c>
      <c r="D35" s="26">
        <f t="shared" si="16"/>
        <v>0</v>
      </c>
      <c r="E35" s="26">
        <f t="shared" si="16"/>
        <v>0</v>
      </c>
      <c r="F35" s="26">
        <f t="shared" si="16"/>
        <v>0</v>
      </c>
      <c r="G35" s="26">
        <f t="shared" si="16"/>
        <v>0</v>
      </c>
      <c r="H35" s="27">
        <f t="shared" si="16"/>
        <v>0</v>
      </c>
      <c r="I35" s="26">
        <f t="shared" ref="I35:I36" si="17">SUM(C35:G35)</f>
        <v>0</v>
      </c>
      <c r="K35" s="18"/>
      <c r="L35" s="18"/>
      <c r="M35" s="18"/>
      <c r="N35" s="18"/>
    </row>
    <row r="36" spans="2:14" x14ac:dyDescent="0.35">
      <c r="B36" s="8" t="s">
        <v>93</v>
      </c>
      <c r="C36" s="26">
        <f t="shared" ref="C36:H36" si="18">C10</f>
        <v>0</v>
      </c>
      <c r="D36" s="26">
        <f t="shared" si="18"/>
        <v>0</v>
      </c>
      <c r="E36" s="26">
        <f t="shared" si="18"/>
        <v>0</v>
      </c>
      <c r="F36" s="26">
        <f t="shared" si="18"/>
        <v>0</v>
      </c>
      <c r="G36" s="26">
        <f t="shared" si="18"/>
        <v>0</v>
      </c>
      <c r="H36" s="27">
        <f t="shared" si="18"/>
        <v>0</v>
      </c>
      <c r="I36" s="26">
        <f t="shared" si="17"/>
        <v>0</v>
      </c>
      <c r="K36" s="18"/>
      <c r="L36" s="18"/>
      <c r="M36" s="18"/>
      <c r="N36" s="18"/>
    </row>
    <row r="37" spans="2:14" x14ac:dyDescent="0.35">
      <c r="B37" s="122" t="s">
        <v>111</v>
      </c>
      <c r="C37" s="13">
        <f>SUM(C38:C41)</f>
        <v>0</v>
      </c>
      <c r="D37" s="13">
        <f>SUM(D38:D41)</f>
        <v>0</v>
      </c>
      <c r="E37" s="13">
        <f>SUM(E38:E41)</f>
        <v>0</v>
      </c>
      <c r="F37" s="13">
        <f>SUM(F38:F41)</f>
        <v>0</v>
      </c>
      <c r="G37" s="13">
        <f>SUM(G38:G41)</f>
        <v>0</v>
      </c>
      <c r="H37" s="16">
        <f>SUM(H38:H40)</f>
        <v>0</v>
      </c>
      <c r="I37" s="13">
        <f>SUM(C37:G37)</f>
        <v>0</v>
      </c>
      <c r="K37" s="18"/>
      <c r="L37" s="18"/>
      <c r="M37" s="18"/>
      <c r="N37" s="18"/>
    </row>
    <row r="38" spans="2:14" x14ac:dyDescent="0.35">
      <c r="B38" s="8" t="s">
        <v>112</v>
      </c>
      <c r="C38" s="26">
        <f t="shared" ref="C38:H38" si="19">C17</f>
        <v>0</v>
      </c>
      <c r="D38" s="26">
        <f t="shared" si="19"/>
        <v>0</v>
      </c>
      <c r="E38" s="26">
        <f t="shared" si="19"/>
        <v>0</v>
      </c>
      <c r="F38" s="26">
        <f t="shared" si="19"/>
        <v>0</v>
      </c>
      <c r="G38" s="26">
        <f t="shared" si="19"/>
        <v>0</v>
      </c>
      <c r="H38" s="27">
        <f t="shared" si="19"/>
        <v>0</v>
      </c>
      <c r="I38" s="26">
        <f>SUM(C38:G38)</f>
        <v>0</v>
      </c>
      <c r="K38" s="18"/>
      <c r="L38" s="18"/>
      <c r="M38" s="18"/>
      <c r="N38" s="18"/>
    </row>
    <row r="39" spans="2:14" x14ac:dyDescent="0.35">
      <c r="B39" s="8" t="s">
        <v>101</v>
      </c>
      <c r="C39" s="26">
        <f>C21</f>
        <v>0</v>
      </c>
      <c r="D39" s="26">
        <f>D21</f>
        <v>0</v>
      </c>
      <c r="E39" s="26">
        <f>E21</f>
        <v>0</v>
      </c>
      <c r="F39" s="26">
        <f>F21</f>
        <v>0</v>
      </c>
      <c r="G39" s="26">
        <f>G21</f>
        <v>0</v>
      </c>
      <c r="H39" s="27">
        <f>H20</f>
        <v>0</v>
      </c>
      <c r="I39" s="26">
        <f t="shared" ref="I39:I41" si="20">SUM(C39:G39)</f>
        <v>0</v>
      </c>
      <c r="K39" s="18"/>
      <c r="L39" s="18"/>
      <c r="M39" s="18"/>
      <c r="N39" s="18"/>
    </row>
    <row r="40" spans="2:14" x14ac:dyDescent="0.35">
      <c r="B40" s="8" t="s">
        <v>104</v>
      </c>
      <c r="C40" s="26">
        <f>C25</f>
        <v>0</v>
      </c>
      <c r="D40" s="26">
        <f>D25</f>
        <v>0</v>
      </c>
      <c r="E40" s="26">
        <f>E25</f>
        <v>0</v>
      </c>
      <c r="F40" s="26">
        <f>F25</f>
        <v>0</v>
      </c>
      <c r="G40" s="26">
        <f>G25</f>
        <v>0</v>
      </c>
      <c r="H40" s="27">
        <v>0</v>
      </c>
      <c r="I40" s="26">
        <f t="shared" si="20"/>
        <v>0</v>
      </c>
      <c r="K40" s="18"/>
      <c r="L40" s="18"/>
      <c r="M40" s="18"/>
      <c r="N40" s="18"/>
    </row>
    <row r="41" spans="2:14" x14ac:dyDescent="0.35">
      <c r="B41" s="8" t="s">
        <v>106</v>
      </c>
      <c r="C41" s="26">
        <f>C28</f>
        <v>0</v>
      </c>
      <c r="D41" s="26">
        <f t="shared" ref="D41:G41" si="21">D28</f>
        <v>0</v>
      </c>
      <c r="E41" s="26">
        <f t="shared" si="21"/>
        <v>0</v>
      </c>
      <c r="F41" s="26">
        <f t="shared" si="21"/>
        <v>0</v>
      </c>
      <c r="G41" s="26">
        <f t="shared" si="21"/>
        <v>0</v>
      </c>
      <c r="H41" s="27">
        <f>H22</f>
        <v>0</v>
      </c>
      <c r="I41" s="26">
        <f t="shared" si="20"/>
        <v>0</v>
      </c>
      <c r="K41" s="18"/>
      <c r="L41" s="18"/>
      <c r="M41" s="18"/>
      <c r="N41" s="18"/>
    </row>
    <row r="42" spans="2:14" s="76" customFormat="1" ht="15.5" x14ac:dyDescent="0.35">
      <c r="B42" s="136" t="s">
        <v>113</v>
      </c>
      <c r="C42" s="137">
        <f t="shared" ref="C42:H42" si="22">-C37+C34</f>
        <v>0</v>
      </c>
      <c r="D42" s="137">
        <f t="shared" si="22"/>
        <v>0</v>
      </c>
      <c r="E42" s="137">
        <f t="shared" si="22"/>
        <v>0</v>
      </c>
      <c r="F42" s="137">
        <f t="shared" si="22"/>
        <v>0</v>
      </c>
      <c r="G42" s="137">
        <f t="shared" si="22"/>
        <v>0</v>
      </c>
      <c r="H42" s="137">
        <f t="shared" si="22"/>
        <v>0</v>
      </c>
      <c r="I42" s="137">
        <f>SUM(C42:G42)</f>
        <v>0</v>
      </c>
      <c r="M42" s="134"/>
      <c r="N42" s="134"/>
    </row>
    <row r="43" spans="2:14" x14ac:dyDescent="0.35">
      <c r="B43" s="8"/>
      <c r="M43" s="18"/>
      <c r="N43" s="18"/>
    </row>
    <row r="44" spans="2:14" x14ac:dyDescent="0.35">
      <c r="B44" s="28"/>
      <c r="C44" s="5"/>
      <c r="D44" s="5"/>
      <c r="E44" s="5"/>
      <c r="F44" s="5"/>
      <c r="G44" s="5"/>
      <c r="M44" s="18"/>
      <c r="N44" s="18"/>
    </row>
    <row r="45" spans="2:14" x14ac:dyDescent="0.35"/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T34"/>
  <sheetViews>
    <sheetView showGridLines="0" zoomScale="85" zoomScaleNormal="85" workbookViewId="0"/>
  </sheetViews>
  <sheetFormatPr defaultColWidth="0" defaultRowHeight="14.5" zeroHeight="1" x14ac:dyDescent="0.35"/>
  <cols>
    <col min="1" max="1" width="4.7265625" customWidth="1"/>
    <col min="2" max="6" width="14.7265625" customWidth="1"/>
    <col min="7" max="7" width="4.7265625" customWidth="1"/>
    <col min="8" max="12" width="14.7265625" customWidth="1"/>
    <col min="13" max="13" width="4.7265625" customWidth="1"/>
    <col min="14" max="18" width="14.7265625" customWidth="1"/>
    <col min="19" max="20" width="9.1796875" customWidth="1"/>
    <col min="21" max="16384" width="9.1796875" hidden="1"/>
  </cols>
  <sheetData>
    <row r="1" spans="2:18" x14ac:dyDescent="0.35"/>
    <row r="2" spans="2:18" x14ac:dyDescent="0.35"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pans="2:18" x14ac:dyDescent="0.35">
      <c r="I3" s="129"/>
      <c r="J3" s="127"/>
      <c r="K3" s="127"/>
      <c r="L3" s="127"/>
      <c r="M3" s="127"/>
      <c r="N3" s="127"/>
      <c r="O3" s="127"/>
      <c r="P3" s="127"/>
      <c r="Q3" s="127"/>
      <c r="R3" s="127"/>
    </row>
    <row r="4" spans="2:18" x14ac:dyDescent="0.35"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2:18" x14ac:dyDescent="0.35">
      <c r="I5" s="127"/>
      <c r="J5" s="127"/>
      <c r="K5" s="127"/>
      <c r="L5" s="127"/>
      <c r="M5" s="127"/>
      <c r="N5" s="127"/>
      <c r="O5" s="127"/>
      <c r="P5" s="127"/>
      <c r="Q5" s="127"/>
      <c r="R5" s="127"/>
    </row>
    <row r="6" spans="2:18" x14ac:dyDescent="0.35">
      <c r="E6" s="108"/>
      <c r="I6" s="127"/>
      <c r="J6" s="127"/>
      <c r="K6" s="127"/>
      <c r="L6" s="127"/>
      <c r="M6" s="127"/>
      <c r="N6" s="127"/>
      <c r="O6" s="127"/>
      <c r="P6" s="127"/>
      <c r="Q6" s="127"/>
      <c r="R6" s="127"/>
    </row>
    <row r="7" spans="2:18" x14ac:dyDescent="0.35">
      <c r="I7" s="127"/>
      <c r="J7" s="127"/>
      <c r="K7" s="127"/>
      <c r="L7" s="127"/>
      <c r="M7" s="127"/>
      <c r="N7" s="127"/>
      <c r="O7" s="127"/>
      <c r="P7" s="127"/>
      <c r="Q7" s="127"/>
      <c r="R7" s="127"/>
    </row>
    <row r="8" spans="2:18" x14ac:dyDescent="0.35">
      <c r="I8" s="127"/>
      <c r="J8" s="127"/>
      <c r="K8" s="127"/>
      <c r="L8" s="127"/>
      <c r="M8" s="127"/>
      <c r="N8" s="127"/>
      <c r="O8" s="127"/>
      <c r="P8" s="127"/>
      <c r="Q8" s="127"/>
      <c r="R8" s="127"/>
    </row>
    <row r="9" spans="2:18" x14ac:dyDescent="0.35">
      <c r="I9" s="127"/>
      <c r="J9" s="127"/>
      <c r="K9" s="127"/>
      <c r="L9" s="127"/>
      <c r="M9" s="127"/>
      <c r="N9" s="127"/>
      <c r="O9" s="127"/>
      <c r="P9" s="127"/>
      <c r="Q9" s="127"/>
      <c r="R9" s="127"/>
    </row>
    <row r="10" spans="2:18" x14ac:dyDescent="0.35">
      <c r="I10" s="127"/>
      <c r="J10" s="127"/>
      <c r="K10" s="127"/>
      <c r="L10" s="127"/>
      <c r="M10" s="127"/>
      <c r="N10" s="127"/>
      <c r="O10" s="127"/>
      <c r="P10" s="127"/>
      <c r="Q10" s="127"/>
      <c r="R10" s="127"/>
    </row>
    <row r="11" spans="2:18" x14ac:dyDescent="0.35">
      <c r="I11" s="127"/>
      <c r="J11" s="127"/>
      <c r="K11" s="127"/>
      <c r="L11" s="127"/>
      <c r="M11" s="127"/>
      <c r="N11" s="127"/>
      <c r="O11" s="127"/>
      <c r="P11" s="127"/>
      <c r="Q11" s="127"/>
      <c r="R11" s="127"/>
    </row>
    <row r="12" spans="2:18" x14ac:dyDescent="0.35">
      <c r="I12" s="127"/>
      <c r="J12" s="127"/>
      <c r="K12" s="127"/>
      <c r="L12" s="127"/>
      <c r="M12" s="127"/>
      <c r="N12" s="127"/>
      <c r="O12" s="127"/>
      <c r="P12" s="127"/>
      <c r="Q12" s="127"/>
      <c r="R12" s="127"/>
    </row>
    <row r="13" spans="2:18" x14ac:dyDescent="0.35">
      <c r="B13" s="138" t="s">
        <v>114</v>
      </c>
      <c r="C13" s="138"/>
      <c r="D13" s="138"/>
      <c r="E13" s="138"/>
      <c r="F13" s="138"/>
      <c r="I13" s="127"/>
      <c r="J13" s="127"/>
      <c r="K13" s="127"/>
      <c r="L13" s="127"/>
      <c r="M13" s="127"/>
      <c r="N13" s="127"/>
      <c r="O13" s="127"/>
      <c r="P13" s="127"/>
      <c r="Q13" s="127"/>
      <c r="R13" s="127"/>
    </row>
    <row r="14" spans="2:18" x14ac:dyDescent="0.35">
      <c r="B14" s="123">
        <f>'4. Business case'!C2</f>
        <v>2019</v>
      </c>
      <c r="C14" s="123">
        <f>'4. Business case'!D2</f>
        <v>2020</v>
      </c>
      <c r="D14" s="123">
        <f>'4. Business case'!E2</f>
        <v>2021</v>
      </c>
      <c r="E14" s="123">
        <f>'4. Business case'!F2</f>
        <v>2022</v>
      </c>
      <c r="F14" s="123">
        <f>'4. Business case'!G2</f>
        <v>2023</v>
      </c>
      <c r="G14" s="88"/>
      <c r="I14" s="127"/>
      <c r="J14" s="127"/>
      <c r="K14" s="127"/>
      <c r="L14" s="127"/>
      <c r="M14" s="127"/>
      <c r="N14" s="127"/>
      <c r="O14" s="127"/>
      <c r="P14" s="127"/>
      <c r="Q14" s="127"/>
      <c r="R14" s="127"/>
    </row>
    <row r="15" spans="2:18" x14ac:dyDescent="0.35">
      <c r="B15" s="111">
        <f>'4. Business case'!C42/1000</f>
        <v>0</v>
      </c>
      <c r="C15" s="111">
        <f>SUM('4. Business case'!$C$42:D42)/1000</f>
        <v>0</v>
      </c>
      <c r="D15" s="111">
        <f>SUM('4. Business case'!$C$42:E42)/1000</f>
        <v>0</v>
      </c>
      <c r="E15" s="111">
        <f>SUM('4. Business case'!$C$42:F42)/1000</f>
        <v>0</v>
      </c>
      <c r="F15" s="111">
        <f>SUM('4. Business case'!$C$42:G42)/1000</f>
        <v>0</v>
      </c>
      <c r="G15" s="111"/>
    </row>
    <row r="16" spans="2:18" x14ac:dyDescent="0.35">
      <c r="B16" s="19"/>
      <c r="C16" s="19"/>
      <c r="D16" s="19"/>
      <c r="E16" s="19"/>
      <c r="F16" s="19"/>
      <c r="H16" s="110"/>
      <c r="L16" s="109"/>
      <c r="N16" s="110"/>
      <c r="R16" s="109"/>
    </row>
    <row r="17" spans="2:18" x14ac:dyDescent="0.35">
      <c r="B17" s="19"/>
      <c r="C17" s="19"/>
      <c r="D17" s="19"/>
      <c r="E17" s="19"/>
      <c r="F17" s="19"/>
      <c r="H17" s="110"/>
      <c r="L17" s="19"/>
      <c r="N17" s="110"/>
      <c r="R17" s="19"/>
    </row>
    <row r="18" spans="2:18" x14ac:dyDescent="0.35"/>
    <row r="19" spans="2:18" x14ac:dyDescent="0.35"/>
    <row r="20" spans="2:18" x14ac:dyDescent="0.35"/>
    <row r="21" spans="2:18" x14ac:dyDescent="0.35"/>
    <row r="22" spans="2:18" x14ac:dyDescent="0.35"/>
    <row r="23" spans="2:18" x14ac:dyDescent="0.35"/>
    <row r="24" spans="2:18" x14ac:dyDescent="0.35"/>
    <row r="25" spans="2:18" x14ac:dyDescent="0.35"/>
    <row r="26" spans="2:18" x14ac:dyDescent="0.35"/>
    <row r="27" spans="2:18" x14ac:dyDescent="0.35"/>
    <row r="28" spans="2:18" x14ac:dyDescent="0.35"/>
    <row r="29" spans="2:18" x14ac:dyDescent="0.35"/>
    <row r="30" spans="2:18" x14ac:dyDescent="0.35">
      <c r="B30" s="138" t="s">
        <v>115</v>
      </c>
      <c r="C30" s="138"/>
      <c r="D30" s="138"/>
      <c r="E30" s="138"/>
      <c r="F30" s="138"/>
      <c r="H30" s="138" t="s">
        <v>116</v>
      </c>
      <c r="I30" s="138"/>
      <c r="J30" s="138"/>
      <c r="K30" s="138"/>
      <c r="L30" s="138"/>
      <c r="N30" s="138" t="s">
        <v>117</v>
      </c>
      <c r="O30" s="138"/>
      <c r="P30" s="138"/>
      <c r="Q30" s="138"/>
      <c r="R30" s="138"/>
    </row>
    <row r="31" spans="2:18" x14ac:dyDescent="0.35">
      <c r="B31" s="123">
        <f>'4. Business case'!C2</f>
        <v>2019</v>
      </c>
      <c r="C31" s="123">
        <f>'4. Business case'!D2</f>
        <v>2020</v>
      </c>
      <c r="D31" s="123">
        <f>'4. Business case'!E2</f>
        <v>2021</v>
      </c>
      <c r="E31" s="123">
        <f>'4. Business case'!F2</f>
        <v>2022</v>
      </c>
      <c r="F31" s="123">
        <f>'4. Business case'!G2</f>
        <v>2023</v>
      </c>
      <c r="H31" s="123">
        <f>'4. Business case'!C2</f>
        <v>2019</v>
      </c>
      <c r="I31" s="123">
        <f>'4. Business case'!D2</f>
        <v>2020</v>
      </c>
      <c r="J31" s="123">
        <f>'4. Business case'!E2</f>
        <v>2021</v>
      </c>
      <c r="K31" s="123">
        <f>'4. Business case'!F2</f>
        <v>2022</v>
      </c>
      <c r="L31" s="123">
        <f>'4. Business case'!G2</f>
        <v>2023</v>
      </c>
      <c r="M31" s="88"/>
      <c r="N31" s="123">
        <f>'4. Business case'!C2</f>
        <v>2019</v>
      </c>
      <c r="O31" s="123">
        <f>'4. Business case'!D2</f>
        <v>2020</v>
      </c>
      <c r="P31" s="123">
        <f>'4. Business case'!E2</f>
        <v>2021</v>
      </c>
      <c r="Q31" s="123">
        <f>'4. Business case'!F2</f>
        <v>2022</v>
      </c>
      <c r="R31" s="123">
        <f>'4. Business case'!G2</f>
        <v>2023</v>
      </c>
    </row>
    <row r="32" spans="2:18" x14ac:dyDescent="0.35">
      <c r="B32" s="111">
        <f>'4. Business case'!C42/1000</f>
        <v>0</v>
      </c>
      <c r="C32" s="111">
        <f>'4. Business case'!D42/1000</f>
        <v>0</v>
      </c>
      <c r="D32" s="111">
        <f>'4. Business case'!E42/1000</f>
        <v>0</v>
      </c>
      <c r="E32" s="111">
        <f>'4. Business case'!F42/1000</f>
        <v>0</v>
      </c>
      <c r="F32" s="111">
        <f>'4. Business case'!G42/1000</f>
        <v>0</v>
      </c>
      <c r="H32" s="111">
        <f>'4. Business case'!C14/1000</f>
        <v>0</v>
      </c>
      <c r="I32" s="111">
        <f>'4. Business case'!D14/1000</f>
        <v>0</v>
      </c>
      <c r="J32" s="111">
        <f>'4. Business case'!E14/1000</f>
        <v>0</v>
      </c>
      <c r="K32" s="111">
        <f>'4. Business case'!F14/1000</f>
        <v>0</v>
      </c>
      <c r="L32" s="111">
        <f>'4. Business case'!G14/1000</f>
        <v>0</v>
      </c>
      <c r="M32" s="111"/>
      <c r="N32" s="111">
        <f>'4. Business case'!C31/1000</f>
        <v>0</v>
      </c>
      <c r="O32" s="111">
        <f>'4. Business case'!D31/1000</f>
        <v>0</v>
      </c>
      <c r="P32" s="111">
        <f>'4. Business case'!E31/1000</f>
        <v>0</v>
      </c>
      <c r="Q32" s="111">
        <f>'4. Business case'!F31/1000</f>
        <v>0</v>
      </c>
      <c r="R32" s="111">
        <f>'4. Business case'!G31/1000</f>
        <v>0</v>
      </c>
    </row>
    <row r="33" x14ac:dyDescent="0.35"/>
    <row r="34" x14ac:dyDescent="0.35"/>
  </sheetData>
  <mergeCells count="4">
    <mergeCell ref="B13:F13"/>
    <mergeCell ref="H30:L30"/>
    <mergeCell ref="N30:R30"/>
    <mergeCell ref="B30:F30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 tint="0.499984740745262"/>
  </sheetPr>
  <dimension ref="A1:I9"/>
  <sheetViews>
    <sheetView showGridLines="0" zoomScale="85" zoomScaleNormal="85" workbookViewId="0"/>
  </sheetViews>
  <sheetFormatPr defaultColWidth="0" defaultRowHeight="14.5" zeroHeight="1" x14ac:dyDescent="0.35"/>
  <cols>
    <col min="1" max="2" width="5.26953125" customWidth="1"/>
    <col min="3" max="3" width="19.26953125" customWidth="1"/>
    <col min="4" max="4" width="25.26953125" customWidth="1"/>
    <col min="5" max="5" width="26.26953125" style="17" customWidth="1"/>
    <col min="6" max="6" width="20.1796875" customWidth="1"/>
    <col min="7" max="7" width="21.453125" customWidth="1"/>
    <col min="8" max="8" width="3.81640625" customWidth="1"/>
    <col min="9" max="9" width="7.81640625" customWidth="1"/>
    <col min="10" max="16384" width="9.1796875" hidden="1"/>
  </cols>
  <sheetData>
    <row r="1" spans="2:8" x14ac:dyDescent="0.35"/>
    <row r="2" spans="2:8" ht="13.5" customHeight="1" x14ac:dyDescent="0.35">
      <c r="B2" s="1"/>
      <c r="C2" s="1"/>
      <c r="D2" s="1"/>
      <c r="E2" s="91"/>
      <c r="F2" s="1"/>
      <c r="G2" s="1"/>
      <c r="H2" s="1"/>
    </row>
    <row r="3" spans="2:8" x14ac:dyDescent="0.35">
      <c r="B3" s="1"/>
      <c r="C3" s="62" t="s">
        <v>118</v>
      </c>
      <c r="D3" s="62" t="s">
        <v>119</v>
      </c>
      <c r="E3" s="92" t="s">
        <v>120</v>
      </c>
      <c r="F3" s="93" t="s">
        <v>121</v>
      </c>
      <c r="G3" s="93" t="s">
        <v>122</v>
      </c>
      <c r="H3" s="98"/>
    </row>
    <row r="4" spans="2:8" x14ac:dyDescent="0.35">
      <c r="B4" s="1"/>
      <c r="C4" s="94" t="s">
        <v>123</v>
      </c>
      <c r="D4" s="95">
        <v>618036</v>
      </c>
      <c r="E4" s="100">
        <v>1450</v>
      </c>
      <c r="F4" s="101">
        <v>0.25</v>
      </c>
      <c r="G4" s="96">
        <f>D4*(1+F4)/E4</f>
        <v>532.78965517241375</v>
      </c>
      <c r="H4" s="99"/>
    </row>
    <row r="5" spans="2:8" x14ac:dyDescent="0.35">
      <c r="B5" s="1"/>
      <c r="C5" s="58" t="s">
        <v>124</v>
      </c>
      <c r="D5" s="63">
        <v>440472.814817862</v>
      </c>
      <c r="E5" s="102">
        <v>1450</v>
      </c>
      <c r="F5" s="103">
        <v>0.25</v>
      </c>
      <c r="G5" s="97">
        <f>D5*(1+F5)/E5</f>
        <v>379.71794380850173</v>
      </c>
      <c r="H5" s="99"/>
    </row>
    <row r="6" spans="2:8" x14ac:dyDescent="0.35">
      <c r="B6" s="1"/>
      <c r="C6" s="58" t="s">
        <v>125</v>
      </c>
      <c r="D6" s="63">
        <v>428589.43227858283</v>
      </c>
      <c r="E6" s="102">
        <v>1450</v>
      </c>
      <c r="F6" s="103">
        <v>0.25</v>
      </c>
      <c r="G6" s="97">
        <f>D6*(1+F6)/E6</f>
        <v>369.47364851601969</v>
      </c>
      <c r="H6" s="99"/>
    </row>
    <row r="7" spans="2:8" ht="13.5" customHeight="1" x14ac:dyDescent="0.35">
      <c r="B7" s="1"/>
      <c r="C7" s="1"/>
      <c r="D7" s="1"/>
      <c r="E7" s="91"/>
      <c r="F7" s="1"/>
      <c r="G7" s="31"/>
      <c r="H7" s="31"/>
    </row>
    <row r="8" spans="2:8" x14ac:dyDescent="0.35"/>
    <row r="9" spans="2:8" x14ac:dyDescent="0.35"/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28BF4AD9F4ED4C9A6B2802EF412565" ma:contentTypeVersion="" ma:contentTypeDescription="Opret et nyt dokument." ma:contentTypeScope="" ma:versionID="a19dd65869afe273fbb5032ec528872f">
  <xsd:schema xmlns:xsd="http://www.w3.org/2001/XMLSchema" xmlns:xs="http://www.w3.org/2001/XMLSchema" xmlns:p="http://schemas.microsoft.com/office/2006/metadata/properties" xmlns:ns1="http://schemas.microsoft.com/sharepoint/v3" xmlns:ns2="000249b8-ef88-469e-95e6-2393574449a1" xmlns:ns3="32466e3b-2264-4362-969f-4210e83baef2" targetNamespace="http://schemas.microsoft.com/office/2006/metadata/properties" ma:root="true" ma:fieldsID="127538e61deaed54af4d57739b82a4f5" ns1:_="" ns2:_="" ns3:_="">
    <xsd:import namespace="http://schemas.microsoft.com/sharepoint/v3"/>
    <xsd:import namespace="000249b8-ef88-469e-95e6-2393574449a1"/>
    <xsd:import namespace="32466e3b-2264-4362-969f-4210e83baef2"/>
    <xsd:element name="properties">
      <xsd:complexType>
        <xsd:sequence>
          <xsd:element name="documentManagement">
            <xsd:complexType>
              <xsd:all>
                <xsd:element ref="ns2:Forsideemne" minOccurs="0"/>
                <xsd:element ref="ns3:SharedWithUsers" minOccurs="0"/>
                <xsd:element ref="ns2:Download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1" nillable="true" ma:displayName="URL-adresse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249b8-ef88-469e-95e6-2393574449a1" elementFormDefault="qualified">
    <xsd:import namespace="http://schemas.microsoft.com/office/2006/documentManagement/types"/>
    <xsd:import namespace="http://schemas.microsoft.com/office/infopath/2007/PartnerControls"/>
    <xsd:element name="Forsideemne" ma:index="8" nillable="true" ma:displayName="Forsideemne" ma:description="FFB Netværksdage&#10;Medlemmer i fora&#10;Nyhedsbreve - Nyt fra FFB&#10;FFB Aktiviteter&#10;Webinar FFB&#10;FFB KLIK-opgaver&#10;FFB Ændringsanmodninger&#10;FFB Ændringshåndtering&#10;Intro til FFB&#10;Fælleskommunale kataloger og guides&#10;Implementeringsværktøjer&#10;Baggrundsmaterialer&#10;Fælleskommunale uddata-specifikationer" ma:format="Dropdown" ma:internalName="Forsideemne">
      <xsd:simpleType>
        <xsd:restriction base="dms:Choice">
          <xsd:enumeration value="FFB Netværksdage"/>
          <xsd:enumeration value="Medlemmer i fora"/>
          <xsd:enumeration value="Nyhedsbreve - Nyt fra FFB"/>
          <xsd:enumeration value="FFB Aktiviteter"/>
          <xsd:enumeration value="Webinar FFB"/>
          <xsd:enumeration value="FFB KLIK-opgaver"/>
          <xsd:enumeration value="FFB Ændringsanmodninger"/>
          <xsd:enumeration value="FFB Ændringshåndtering"/>
          <xsd:enumeration value="Intro til FFB"/>
          <xsd:enumeration value="Fælleskommunale kataloger og guides"/>
          <xsd:enumeration value="Implementeringsværktøjer"/>
          <xsd:enumeration value="Baggrundsmaterialer"/>
          <xsd:enumeration value="Fælleskommunale uddata-specifikationer"/>
        </xsd:restriction>
      </xsd:simpleType>
    </xsd:element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66e3b-2264-4362-969f-4210e83baef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sideemne xmlns="000249b8-ef88-469e-95e6-2393574449a1">Implementeringsværktøjer</Forsideemne>
    <Download xmlns="000249b8-ef88-469e-95e6-2393574449a1" xsi:nil="true"/>
    <URL xmlns="http://schemas.microsoft.com/sharepoint/v3">
      <Url xsi:nil="true"/>
      <Description xsi:nil="true"/>
    </URL>
  </documentManagement>
</p:properties>
</file>

<file path=customXml/itemProps1.xml><?xml version="1.0" encoding="utf-8"?>
<ds:datastoreItem xmlns:ds="http://schemas.openxmlformats.org/officeDocument/2006/customXml" ds:itemID="{002FB598-3E21-4997-A48E-74E0F8D341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D9912E-96EB-48F7-9A17-DEFE6FE1314E}"/>
</file>

<file path=customXml/itemProps3.xml><?xml version="1.0" encoding="utf-8"?>
<ds:datastoreItem xmlns:ds="http://schemas.openxmlformats.org/officeDocument/2006/customXml" ds:itemID="{69715ED6-47A0-4313-AF5C-57BE0A1E26AC}">
  <ds:schemaRefs>
    <ds:schemaRef ds:uri="http://schemas.microsoft.com/office/2006/metadata/properties"/>
    <ds:schemaRef ds:uri="http://schemas.microsoft.com/office/infopath/2007/PartnerControls"/>
    <ds:schemaRef ds:uri="1ad18e57-1846-4ffb-a171-01e80b4d2f32"/>
    <ds:schemaRef ds:uri="25E2F43F-C4E4-4145-979B-BB5F55C2E9C7"/>
    <ds:schemaRef ds:uri="ae108bbc-328c-4428-85fc-8f6f473abbe9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1</vt:i4>
      </vt:variant>
    </vt:vector>
  </HeadingPairs>
  <TitlesOfParts>
    <vt:vector size="8" baseType="lpstr">
      <vt:lpstr>Oversigt</vt:lpstr>
      <vt:lpstr>1.Match mellem behov og ydelser</vt:lpstr>
      <vt:lpstr>2. Administrationstid</vt:lpstr>
      <vt:lpstr>3. Implementering</vt:lpstr>
      <vt:lpstr>4. Business case</vt:lpstr>
      <vt:lpstr>5. Business case-visualisering</vt:lpstr>
      <vt:lpstr>6. Timepriser</vt:lpstr>
      <vt:lpstr>akk_g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Jorgensen</dc:creator>
  <cp:keywords/>
  <dc:description/>
  <cp:lastModifiedBy>René Rasmussen</cp:lastModifiedBy>
  <cp:revision/>
  <dcterms:created xsi:type="dcterms:W3CDTF">2018-06-06T09:28:45Z</dcterms:created>
  <dcterms:modified xsi:type="dcterms:W3CDTF">2022-09-08T09:22:24Z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0x0101002C28BF4AD9F4ED4C9A6B2802EF412565</vt:lpwstr>
  </property>
  <property fmtid="{D5CDD505-2E9C-101B-9397-08002B2CF9AE}" pid="3" name="Accounts">
    <vt:lpwstr>1;#Kommunernes Landsforening|28f7d9d5-13e5-4f36-b790-265ff6121218</vt:lpwstr>
  </property>
  <property fmtid="{D5CDD505-2E9C-101B-9397-08002B2CF9AE}" pid="4" name="Sector">
    <vt:lpwstr>2;#Public Services|65eaf139-b1ec-499e-9119-e9c2b415f812</vt:lpwstr>
  </property>
  <property fmtid="{D5CDD505-2E9C-101B-9397-08002B2CF9AE}" pid="5" name="Geography">
    <vt:lpwstr>5;#Denmark|58b5cf40-bc22-470c-b9f7-9fd848184eb5</vt:lpwstr>
  </property>
  <property fmtid="{D5CDD505-2E9C-101B-9397-08002B2CF9AE}" pid="6" name="Organisation">
    <vt:lpwstr>4;#Public Services (GOV)|8fb2013b-3e63-4aa6-9d5f-f24c7bb519fa</vt:lpwstr>
  </property>
  <property fmtid="{D5CDD505-2E9C-101B-9397-08002B2CF9AE}" pid="7" name="Confidentiality">
    <vt:lpwstr/>
  </property>
  <property fmtid="{D5CDD505-2E9C-101B-9397-08002B2CF9AE}" pid="8" name="Services">
    <vt:lpwstr>3;#Implementation|e6d1fa1b-1c2a-4271-b9b2-35f62cf65ef3</vt:lpwstr>
  </property>
  <property fmtid="{D5CDD505-2E9C-101B-9397-08002B2CF9AE}" pid="9" name="_dlc_policyId">
    <vt:lpwstr>0x0101001B940DAB6AD6487085FD25BA3A462A9F|-1036952459</vt:lpwstr>
  </property>
  <property fmtid="{D5CDD505-2E9C-101B-9397-08002B2CF9AE}" pid="10" name="ItemRetentionFormula">
    <vt:lpwstr>&lt;formula id="Microsoft.Office.RecordsManagement.PolicyFeatures.Expiration.Formula.BuiltIn"&gt;&lt;number&gt;12&lt;/number&gt;&lt;property&gt;Modified&lt;/property&gt;&lt;period&gt;months&lt;/period&gt;&lt;/formula&gt;</vt:lpwstr>
  </property>
  <property fmtid="{D5CDD505-2E9C-101B-9397-08002B2CF9AE}" pid="11" name="_dlc_DocIdItemGuid">
    <vt:lpwstr>573dc7e4-5188-494f-bf34-0126463794b6</vt:lpwstr>
  </property>
  <property fmtid="{D5CDD505-2E9C-101B-9397-08002B2CF9AE}" pid="12" name="Interessenter">
    <vt:lpwstr>1683;#Ekstern|95ef43ab-9e36-4dab-816d-0787e44693bc</vt:lpwstr>
  </property>
  <property fmtid="{D5CDD505-2E9C-101B-9397-08002B2CF9AE}" pid="13" name="Leveranceemne">
    <vt:lpwstr/>
  </property>
  <property fmtid="{D5CDD505-2E9C-101B-9397-08002B2CF9AE}" pid="14" name="Leverancetype">
    <vt:lpwstr>1555;#Andet/generelt|0e34428a-b7b5-4109-91fb-b419669433bf</vt:lpwstr>
  </property>
</Properties>
</file>